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eBEST\Desktop\"/>
    </mc:Choice>
  </mc:AlternateContent>
  <workbookProtection workbookAlgorithmName="SHA-512" workbookHashValue="OzqY4St6VGMkg/veRvOm3yWwyMk1D48R9C7Bw+/Ee1DUktwit+lPrcNkjZuqOzRUcoZPSDAbfF9q/3Z56PQ/PQ==" workbookSaltValue="tdh/vlXZMC99mkddvXq0UA==" workbookSpinCount="100000" lockStructure="1"/>
  <bookViews>
    <workbookView xWindow="-15" yWindow="285" windowWidth="14415" windowHeight="12060" tabRatio="626"/>
  </bookViews>
  <sheets>
    <sheet name="재무상태표" sheetId="56" r:id="rId1"/>
    <sheet name="손익계산서" sheetId="57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GNP" localSheetId="1" hidden="1">#REF!</definedName>
    <definedName name="__123Graph_AGNP" localSheetId="0" hidden="1">#REF!</definedName>
    <definedName name="__123Graph_AGNP" hidden="1">#REF!</definedName>
    <definedName name="__123Graph_Aｼｪｱ" localSheetId="1" hidden="1">#REF!</definedName>
    <definedName name="__123Graph_Aｼｪｱ" localSheetId="0" hidden="1">#REF!</definedName>
    <definedName name="__123Graph_Aｼｪｱ" hidden="1">#REF!</definedName>
    <definedName name="__123Graph_A国内売上" localSheetId="1" hidden="1">#REF!</definedName>
    <definedName name="__123Graph_A国内売上" localSheetId="0" hidden="1">#REF!</definedName>
    <definedName name="__123Graph_A国内売上" hidden="1">#REF!</definedName>
    <definedName name="__123Graph_A国内需要" localSheetId="1" hidden="1">#REF!</definedName>
    <definedName name="__123Graph_A国内需要" localSheetId="0" hidden="1">#REF!</definedName>
    <definedName name="__123Graph_A国内需要" hidden="1">#REF!</definedName>
    <definedName name="__123Graph_A登録1" localSheetId="1" hidden="1">#REF!</definedName>
    <definedName name="__123Graph_A登録1" localSheetId="0" hidden="1">#REF!</definedName>
    <definedName name="__123Graph_A登録1" hidden="1">#REF!</definedName>
    <definedName name="__123Graph_A登録2" localSheetId="1" hidden="1">#REF!</definedName>
    <definedName name="__123Graph_A登録2" localSheetId="0" hidden="1">#REF!</definedName>
    <definedName name="__123Graph_A登録2" hidden="1">#REF!</definedName>
    <definedName name="__123Graph_A流動" localSheetId="1" hidden="1">#REF!</definedName>
    <definedName name="__123Graph_A流動" localSheetId="0" hidden="1">#REF!</definedName>
    <definedName name="__123Graph_A流動" hidden="1">#REF!</definedName>
    <definedName name="__123Graph_A営業" localSheetId="1" hidden="1">#REF!</definedName>
    <definedName name="__123Graph_A営業" localSheetId="0" hidden="1">#REF!</definedName>
    <definedName name="__123Graph_A営業" hidden="1">#REF!</definedName>
    <definedName name="__123Graph_A営業利益率" localSheetId="1" hidden="1">#REF!</definedName>
    <definedName name="__123Graph_A営業利益率" localSheetId="0" hidden="1">#REF!</definedName>
    <definedName name="__123Graph_A営業利益率" hidden="1">#REF!</definedName>
    <definedName name="__123Graph_A原単位" localSheetId="1" hidden="1">#REF!</definedName>
    <definedName name="__123Graph_A原単位" localSheetId="0" hidden="1">#REF!</definedName>
    <definedName name="__123Graph_A原単位" hidden="1">#REF!</definedName>
    <definedName name="__123Graph_A自動車生産台数" localSheetId="1" hidden="1">#REF!</definedName>
    <definedName name="__123Graph_A自動車生産台数" localSheetId="0" hidden="1">#REF!</definedName>
    <definedName name="__123Graph_A自動車生産台数" hidden="1">#REF!</definedName>
    <definedName name="__123Graph_A調色件1" localSheetId="1" hidden="1">#REF!</definedName>
    <definedName name="__123Graph_A調色件1" localSheetId="0" hidden="1">#REF!</definedName>
    <definedName name="__123Graph_A調色件1" hidden="1">#REF!</definedName>
    <definedName name="__123Graph_A車種別生産台数" localSheetId="1" hidden="1">#REF!</definedName>
    <definedName name="__123Graph_A車種別生産台数" localSheetId="0" hidden="1">#REF!</definedName>
    <definedName name="__123Graph_A車種別生産台数" hidden="1">#REF!</definedName>
    <definedName name="__123Graph_BGNP" localSheetId="1" hidden="1">#REF!</definedName>
    <definedName name="__123Graph_BGNP" localSheetId="0" hidden="1">#REF!</definedName>
    <definedName name="__123Graph_BGNP" hidden="1">#REF!</definedName>
    <definedName name="__123Graph_Bｼｪｱ" localSheetId="1" hidden="1">#REF!</definedName>
    <definedName name="__123Graph_Bｼｪｱ" localSheetId="0" hidden="1">#REF!</definedName>
    <definedName name="__123Graph_Bｼｪｱ" hidden="1">#REF!</definedName>
    <definedName name="__123Graph_B国内売上" localSheetId="1" hidden="1">#REF!</definedName>
    <definedName name="__123Graph_B国内売上" localSheetId="0" hidden="1">#REF!</definedName>
    <definedName name="__123Graph_B国内売上" hidden="1">#REF!</definedName>
    <definedName name="__123Graph_B国内需要" localSheetId="1" hidden="1">#REF!</definedName>
    <definedName name="__123Graph_B国内需要" localSheetId="0" hidden="1">#REF!</definedName>
    <definedName name="__123Graph_B国内需要" hidden="1">#REF!</definedName>
    <definedName name="__123Graph_B登録1" localSheetId="1" hidden="1">#REF!</definedName>
    <definedName name="__123Graph_B登録1" localSheetId="0" hidden="1">#REF!</definedName>
    <definedName name="__123Graph_B登録1" hidden="1">#REF!</definedName>
    <definedName name="__123Graph_B登録2" localSheetId="1" hidden="1">#REF!</definedName>
    <definedName name="__123Graph_B登録2" localSheetId="0" hidden="1">#REF!</definedName>
    <definedName name="__123Graph_B登録2" hidden="1">#REF!</definedName>
    <definedName name="__123Graph_B流動" localSheetId="1" hidden="1">#REF!</definedName>
    <definedName name="__123Graph_B流動" localSheetId="0" hidden="1">#REF!</definedName>
    <definedName name="__123Graph_B流動" hidden="1">#REF!</definedName>
    <definedName name="__123Graph_B営業" localSheetId="1" hidden="1">#REF!</definedName>
    <definedName name="__123Graph_B営業" localSheetId="0" hidden="1">#REF!</definedName>
    <definedName name="__123Graph_B営業" hidden="1">#REF!</definedName>
    <definedName name="__123Graph_B原単位" localSheetId="1" hidden="1">#REF!</definedName>
    <definedName name="__123Graph_B原単位" localSheetId="0" hidden="1">#REF!</definedName>
    <definedName name="__123Graph_B原単位" hidden="1">#REF!</definedName>
    <definedName name="__123Graph_B自動車生産台数" localSheetId="1" hidden="1">#REF!</definedName>
    <definedName name="__123Graph_B自動車生産台数" localSheetId="0" hidden="1">#REF!</definedName>
    <definedName name="__123Graph_B自動車生産台数" hidden="1">#REF!</definedName>
    <definedName name="__123Graph_B調色件1" localSheetId="1" hidden="1">#REF!</definedName>
    <definedName name="__123Graph_B調色件1" localSheetId="0" hidden="1">#REF!</definedName>
    <definedName name="__123Graph_B調色件1" hidden="1">#REF!</definedName>
    <definedName name="__123Graph_B車種別生産台数" localSheetId="1" hidden="1">#REF!</definedName>
    <definedName name="__123Graph_B車種別生産台数" localSheetId="0" hidden="1">#REF!</definedName>
    <definedName name="__123Graph_B車種別生産台数" hidden="1">#REF!</definedName>
    <definedName name="__123Graph_B総利益" localSheetId="1" hidden="1">#REF!</definedName>
    <definedName name="__123Graph_B総利益" localSheetId="0" hidden="1">#REF!</definedName>
    <definedName name="__123Graph_B総利益" hidden="1">#REF!</definedName>
    <definedName name="__123Graph_B販管" localSheetId="1" hidden="1">#REF!</definedName>
    <definedName name="__123Graph_B販管" localSheetId="0" hidden="1">#REF!</definedName>
    <definedName name="__123Graph_B販管" hidden="1">#REF!</definedName>
    <definedName name="__123Graph_C" localSheetId="1" hidden="1">[1]재무상태변동표!#REF!</definedName>
    <definedName name="__123Graph_C" hidden="1">[1]재무상태변동표!#REF!</definedName>
    <definedName name="__123Graph_CGNP" localSheetId="1" hidden="1">#REF!</definedName>
    <definedName name="__123Graph_CGNP" localSheetId="0" hidden="1">#REF!</definedName>
    <definedName name="__123Graph_CGNP" hidden="1">#REF!</definedName>
    <definedName name="__123Graph_Cｼｪｱ" localSheetId="1" hidden="1">#REF!</definedName>
    <definedName name="__123Graph_Cｼｪｱ" localSheetId="0" hidden="1">#REF!</definedName>
    <definedName name="__123Graph_Cｼｪｱ" hidden="1">#REF!</definedName>
    <definedName name="__123Graph_C国内売上" localSheetId="1" hidden="1">#REF!</definedName>
    <definedName name="__123Graph_C国内売上" localSheetId="0" hidden="1">#REF!</definedName>
    <definedName name="__123Graph_C国内売上" hidden="1">#REF!</definedName>
    <definedName name="__123Graph_C国内需要" localSheetId="1" hidden="1">#REF!</definedName>
    <definedName name="__123Graph_C国内需要" localSheetId="0" hidden="1">#REF!</definedName>
    <definedName name="__123Graph_C国内需要" hidden="1">#REF!</definedName>
    <definedName name="__123Graph_C登録1" localSheetId="1" hidden="1">#REF!</definedName>
    <definedName name="__123Graph_C登録1" localSheetId="0" hidden="1">#REF!</definedName>
    <definedName name="__123Graph_C登録1" hidden="1">#REF!</definedName>
    <definedName name="__123Graph_C登録2" localSheetId="1" hidden="1">#REF!</definedName>
    <definedName name="__123Graph_C登録2" localSheetId="0" hidden="1">#REF!</definedName>
    <definedName name="__123Graph_C登録2" hidden="1">#REF!</definedName>
    <definedName name="__123Graph_C営業利益率" localSheetId="1" hidden="1">#REF!</definedName>
    <definedName name="__123Graph_C営業利益率" localSheetId="0" hidden="1">#REF!</definedName>
    <definedName name="__123Graph_C営業利益率" hidden="1">#REF!</definedName>
    <definedName name="__123Graph_C原単位" localSheetId="1" hidden="1">#REF!</definedName>
    <definedName name="__123Graph_C原単位" localSheetId="0" hidden="1">#REF!</definedName>
    <definedName name="__123Graph_C原単位" hidden="1">#REF!</definedName>
    <definedName name="__123Graph_C自動車生産台数" localSheetId="1" hidden="1">#REF!</definedName>
    <definedName name="__123Graph_C自動車生産台数" localSheetId="0" hidden="1">#REF!</definedName>
    <definedName name="__123Graph_C自動車生産台数" hidden="1">#REF!</definedName>
    <definedName name="__123Graph_C調色件1" localSheetId="1" hidden="1">#REF!</definedName>
    <definedName name="__123Graph_C調色件1" localSheetId="0" hidden="1">#REF!</definedName>
    <definedName name="__123Graph_C調色件1" hidden="1">#REF!</definedName>
    <definedName name="__123Graph_C車種別生産台数" localSheetId="1" hidden="1">#REF!</definedName>
    <definedName name="__123Graph_C車種別生産台数" localSheetId="0" hidden="1">#REF!</definedName>
    <definedName name="__123Graph_C車種別生産台数" hidden="1">#REF!</definedName>
    <definedName name="__123Graph_D" localSheetId="1" hidden="1">#REF!</definedName>
    <definedName name="__123Graph_D" localSheetId="0" hidden="1">#REF!</definedName>
    <definedName name="__123Graph_D" hidden="1">#REF!</definedName>
    <definedName name="__123Graph_DGNP" localSheetId="1" hidden="1">#REF!</definedName>
    <definedName name="__123Graph_DGNP" localSheetId="0" hidden="1">#REF!</definedName>
    <definedName name="__123Graph_DGNP" hidden="1">#REF!</definedName>
    <definedName name="__123Graph_Dｼｪｱ" localSheetId="1" hidden="1">#REF!</definedName>
    <definedName name="__123Graph_Dｼｪｱ" localSheetId="0" hidden="1">#REF!</definedName>
    <definedName name="__123Graph_Dｼｪｱ" hidden="1">#REF!</definedName>
    <definedName name="__123Graph_D国内売上" localSheetId="1" hidden="1">#REF!</definedName>
    <definedName name="__123Graph_D国内売上" localSheetId="0" hidden="1">#REF!</definedName>
    <definedName name="__123Graph_D国内売上" hidden="1">#REF!</definedName>
    <definedName name="__123Graph_D国内需要" localSheetId="1" hidden="1">#REF!</definedName>
    <definedName name="__123Graph_D国内需要" localSheetId="0" hidden="1">#REF!</definedName>
    <definedName name="__123Graph_D国内需要" hidden="1">#REF!</definedName>
    <definedName name="__123Graph_D登録1" localSheetId="1" hidden="1">#REF!</definedName>
    <definedName name="__123Graph_D登録1" localSheetId="0" hidden="1">#REF!</definedName>
    <definedName name="__123Graph_D登録1" hidden="1">#REF!</definedName>
    <definedName name="__123Graph_D登録2" localSheetId="1" hidden="1">#REF!</definedName>
    <definedName name="__123Graph_D登録2" localSheetId="0" hidden="1">#REF!</definedName>
    <definedName name="__123Graph_D登録2" hidden="1">#REF!</definedName>
    <definedName name="__123Graph_D原単位" localSheetId="1" hidden="1">#REF!</definedName>
    <definedName name="__123Graph_D原単位" localSheetId="0" hidden="1">#REF!</definedName>
    <definedName name="__123Graph_D原単位" hidden="1">#REF!</definedName>
    <definedName name="__123Graph_D自動車生産台数" localSheetId="1" hidden="1">#REF!</definedName>
    <definedName name="__123Graph_D自動車生産台数" localSheetId="0" hidden="1">#REF!</definedName>
    <definedName name="__123Graph_D自動車生産台数" hidden="1">#REF!</definedName>
    <definedName name="__123Graph_D調色件1" localSheetId="1" hidden="1">#REF!</definedName>
    <definedName name="__123Graph_D調色件1" localSheetId="0" hidden="1">#REF!</definedName>
    <definedName name="__123Graph_D調色件1" hidden="1">#REF!</definedName>
    <definedName name="__123Graph_D車種別生産台数" localSheetId="1" hidden="1">#REF!</definedName>
    <definedName name="__123Graph_D車種別生産台数" localSheetId="0" hidden="1">#REF!</definedName>
    <definedName name="__123Graph_D車種別生産台数" hidden="1">#REF!</definedName>
    <definedName name="__123Graph_Eｼｪｱ" localSheetId="1" hidden="1">#REF!</definedName>
    <definedName name="__123Graph_Eｼｪｱ" localSheetId="0" hidden="1">#REF!</definedName>
    <definedName name="__123Graph_Eｼｪｱ" hidden="1">#REF!</definedName>
    <definedName name="__123Graph_E国内売上" localSheetId="1" hidden="1">#REF!</definedName>
    <definedName name="__123Graph_E国内売上" localSheetId="0" hidden="1">#REF!</definedName>
    <definedName name="__123Graph_E国内売上" hidden="1">#REF!</definedName>
    <definedName name="__123Graph_E国内需要" localSheetId="1" hidden="1">#REF!</definedName>
    <definedName name="__123Graph_E国内需要" localSheetId="0" hidden="1">#REF!</definedName>
    <definedName name="__123Graph_E国内需要" hidden="1">#REF!</definedName>
    <definedName name="__123Graph_E登録1" localSheetId="1" hidden="1">#REF!</definedName>
    <definedName name="__123Graph_E登録1" localSheetId="0" hidden="1">#REF!</definedName>
    <definedName name="__123Graph_E登録1" hidden="1">#REF!</definedName>
    <definedName name="__123Graph_E登録2" localSheetId="1" hidden="1">#REF!</definedName>
    <definedName name="__123Graph_E登録2" localSheetId="0" hidden="1">#REF!</definedName>
    <definedName name="__123Graph_E登録2" hidden="1">#REF!</definedName>
    <definedName name="__123Graph_E調色件1" localSheetId="1" hidden="1">#REF!</definedName>
    <definedName name="__123Graph_E調色件1" localSheetId="0" hidden="1">#REF!</definedName>
    <definedName name="__123Graph_E調色件1" hidden="1">#REF!</definedName>
    <definedName name="__123Graph_F" localSheetId="1" hidden="1">[2]미수!#REF!</definedName>
    <definedName name="__123Graph_F" hidden="1">[2]미수!#REF!</definedName>
    <definedName name="__123Graph_Fｼｪｱ" localSheetId="1" hidden="1">#REF!</definedName>
    <definedName name="__123Graph_Fｼｪｱ" localSheetId="0" hidden="1">#REF!</definedName>
    <definedName name="__123Graph_Fｼｪｱ" hidden="1">#REF!</definedName>
    <definedName name="__123Graph_F国内売上" localSheetId="1" hidden="1">#REF!</definedName>
    <definedName name="__123Graph_F国内売上" localSheetId="0" hidden="1">#REF!</definedName>
    <definedName name="__123Graph_F国内売上" hidden="1">#REF!</definedName>
    <definedName name="__123Graph_F国内需要" localSheetId="1" hidden="1">#REF!</definedName>
    <definedName name="__123Graph_F国内需要" localSheetId="0" hidden="1">#REF!</definedName>
    <definedName name="__123Graph_F国内需要" hidden="1">#REF!</definedName>
    <definedName name="__123Graph_F登録1" localSheetId="1" hidden="1">#REF!</definedName>
    <definedName name="__123Graph_F登録1" localSheetId="0" hidden="1">#REF!</definedName>
    <definedName name="__123Graph_F登録1" hidden="1">#REF!</definedName>
    <definedName name="__123Graph_F登録2" localSheetId="1" hidden="1">#REF!</definedName>
    <definedName name="__123Graph_F登録2" localSheetId="0" hidden="1">#REF!</definedName>
    <definedName name="__123Graph_F登録2" hidden="1">#REF!</definedName>
    <definedName name="__123Graph_F調色件1" localSheetId="1" hidden="1">#REF!</definedName>
    <definedName name="__123Graph_F調色件1" localSheetId="0" hidden="1">#REF!</definedName>
    <definedName name="__123Graph_F調色件1" hidden="1">#REF!</definedName>
    <definedName name="__123Graph_XGNP" localSheetId="1" hidden="1">#REF!</definedName>
    <definedName name="__123Graph_XGNP" localSheetId="0" hidden="1">#REF!</definedName>
    <definedName name="__123Graph_XGNP" hidden="1">#REF!</definedName>
    <definedName name="__123Graph_Xｼｪｱ" localSheetId="1" hidden="1">#REF!</definedName>
    <definedName name="__123Graph_Xｼｪｱ" localSheetId="0" hidden="1">#REF!</definedName>
    <definedName name="__123Graph_Xｼｪｱ" hidden="1">#REF!</definedName>
    <definedName name="__123Graph_X国内売上" localSheetId="1" hidden="1">#REF!</definedName>
    <definedName name="__123Graph_X国内売上" localSheetId="0" hidden="1">#REF!</definedName>
    <definedName name="__123Graph_X国内売上" hidden="1">#REF!</definedName>
    <definedName name="__123Graph_X国内需要" localSheetId="1" hidden="1">#REF!</definedName>
    <definedName name="__123Graph_X国内需要" localSheetId="0" hidden="1">#REF!</definedName>
    <definedName name="__123Graph_X国内需要" hidden="1">#REF!</definedName>
    <definedName name="__123Graph_X登録1" localSheetId="1" hidden="1">#REF!</definedName>
    <definedName name="__123Graph_X登録1" localSheetId="0" hidden="1">#REF!</definedName>
    <definedName name="__123Graph_X登録1" hidden="1">#REF!</definedName>
    <definedName name="__123Graph_X登録2" localSheetId="1" hidden="1">#REF!</definedName>
    <definedName name="__123Graph_X登録2" localSheetId="0" hidden="1">#REF!</definedName>
    <definedName name="__123Graph_X登録2" hidden="1">#REF!</definedName>
    <definedName name="__123Graph_X原単位" localSheetId="1" hidden="1">#REF!</definedName>
    <definedName name="__123Graph_X原単位" localSheetId="0" hidden="1">#REF!</definedName>
    <definedName name="__123Graph_X原単位" hidden="1">#REF!</definedName>
    <definedName name="__123Graph_X自動車生産台数" localSheetId="1" hidden="1">#REF!</definedName>
    <definedName name="__123Graph_X自動車生産台数" localSheetId="0" hidden="1">#REF!</definedName>
    <definedName name="__123Graph_X自動車生産台数" hidden="1">#REF!</definedName>
    <definedName name="__123Graph_X調色件1" localSheetId="1" hidden="1">#REF!</definedName>
    <definedName name="__123Graph_X調色件1" localSheetId="0" hidden="1">#REF!</definedName>
    <definedName name="__123Graph_X調色件1" hidden="1">#REF!</definedName>
    <definedName name="__123Graph_X車種別生産台数" localSheetId="1" hidden="1">#REF!</definedName>
    <definedName name="__123Graph_X車種別生産台数" localSheetId="0" hidden="1">#REF!</definedName>
    <definedName name="__123Graph_X車種別生産台数" hidden="1">#REF!</definedName>
    <definedName name="__IntlFixup" hidden="1">TRUE</definedName>
    <definedName name="_137F123_" hidden="1">{#N/A,#N/A,FALSE,"BS";#N/A,#N/A,FALSE,"PL";#N/A,#N/A,FALSE,"처분";#N/A,#N/A,FALSE,"현금";#N/A,#N/A,FALSE,"매출";#N/A,#N/A,FALSE,"원가";#N/A,#N/A,FALSE,"경영"}</definedName>
    <definedName name="_143f3_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81__123Graph_Xｸﾞﾗﾌ_2" localSheetId="1" hidden="1">#REF!</definedName>
    <definedName name="_81__123Graph_Xｸﾞﾗﾌ_2" hidden="1">#REF!</definedName>
    <definedName name="_aaa2" localSheetId="1" hidden="1">#REF!</definedName>
    <definedName name="_aaa2" localSheetId="0" hidden="1">#REF!</definedName>
    <definedName name="_aaa2" hidden="1">#REF!</definedName>
    <definedName name="_Dist_Bin" localSheetId="1" hidden="1">#REF!</definedName>
    <definedName name="_Dist_Bin" localSheetId="0" hidden="1">#REF!</definedName>
    <definedName name="_Dist_Bin" hidden="1">#REF!</definedName>
    <definedName name="_Dist_Values" localSheetId="1" hidden="1">#REF!</definedName>
    <definedName name="_Dist_Values" localSheetId="0" hidden="1">#REF!</definedName>
    <definedName name="_Dist_Values" hidden="1">#REF!</definedName>
    <definedName name="_F123" localSheetId="1" hidden="1">{#N/A,#N/A,FALSE,"BS";#N/A,#N/A,FALSE,"PL";#N/A,#N/A,FALSE,"처분";#N/A,#N/A,FALSE,"현금";#N/A,#N/A,FALSE,"매출";#N/A,#N/A,FALSE,"원가";#N/A,#N/A,FALSE,"경영"}</definedName>
    <definedName name="_F123" localSheetId="0" hidden="1">{#N/A,#N/A,FALSE,"BS";#N/A,#N/A,FALSE,"PL";#N/A,#N/A,FALSE,"처분";#N/A,#N/A,FALSE,"현금";#N/A,#N/A,FALSE,"매출";#N/A,#N/A,FALSE,"원가";#N/A,#N/A,FALSE,"경영"}</definedName>
    <definedName name="_F123" hidden="1">{#N/A,#N/A,FALSE,"BS";#N/A,#N/A,FALSE,"PL";#N/A,#N/A,FALSE,"처분";#N/A,#N/A,FALSE,"현금";#N/A,#N/A,FALSE,"매출";#N/A,#N/A,FALSE,"원가";#N/A,#N/A,FALSE,"경영"}</definedName>
    <definedName name="_f3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3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" localSheetId="1" hidden="1">'[3]96전기자재수불'!#REF!</definedName>
    <definedName name="_Fill" hidden="1">'[3]96전기자재수불'!#REF!</definedName>
    <definedName name="_FILL1" localSheetId="1" hidden="1">#REF!</definedName>
    <definedName name="_FILL1" localSheetId="0" hidden="1">#REF!</definedName>
    <definedName name="_FILL1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LG2" localSheetId="1" hidden="1">{#N/A,#N/A,TRUE,"매출진척-1";#N/A,#N/A,TRUE,"매출진척-2";#N/A,#N/A,TRUE,"제품실적";#N/A,#N/A,TRUE,"RAC";#N/A,#N/A,TRUE,"PAC ";#N/A,#N/A,TRUE,"재고현황";#N/A,#N/A,TRUE,"공지사항"}</definedName>
    <definedName name="_LG2" localSheetId="0" hidden="1">{#N/A,#N/A,TRUE,"매출진척-1";#N/A,#N/A,TRUE,"매출진척-2";#N/A,#N/A,TRUE,"제품실적";#N/A,#N/A,TRUE,"RAC";#N/A,#N/A,TRUE,"PAC ";#N/A,#N/A,TRUE,"재고현황";#N/A,#N/A,TRUE,"공지사항"}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Mult_A" localSheetId="1" hidden="1">#REF!</definedName>
    <definedName name="_MatMult_A" localSheetId="0" hidden="1">#REF!</definedName>
    <definedName name="_MatMult_A" hidden="1">#REF!</definedName>
    <definedName name="_MatMult_AxB" localSheetId="1" hidden="1">#REF!</definedName>
    <definedName name="_MatMult_AxB" localSheetId="0" hidden="1">#REF!</definedName>
    <definedName name="_MatMult_AxB" hidden="1">#REF!</definedName>
    <definedName name="_MatMult_B" localSheetId="1" hidden="1">#REF!</definedName>
    <definedName name="_MatMult_B" localSheetId="0" hidden="1">#REF!</definedName>
    <definedName name="_MatMult_B" hidden="1">#REF!</definedName>
    <definedName name="_Order1" hidden="1">255</definedName>
    <definedName name="_Order2" hidden="1">255</definedName>
    <definedName name="_Parse_In" localSheetId="1" hidden="1">#REF!</definedName>
    <definedName name="_Parse_In" localSheetId="0" hidden="1">#REF!</definedName>
    <definedName name="_Parse_In" hidden="1">#REF!</definedName>
    <definedName name="_Parse_Out" localSheetId="1" hidden="1">[4]수정시산표!#REF!</definedName>
    <definedName name="_Parse_Out" hidden="1">[4]수정시산표!#REF!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1" hidden="1">#REF!</definedName>
    <definedName name="_Regression_X" localSheetId="0" hidden="1">#REF!</definedName>
    <definedName name="_Regression_X" hidden="1">#REF!</definedName>
    <definedName name="_Regression_Y" localSheetId="1" hidden="1">#REF!</definedName>
    <definedName name="_Regression_Y" localSheetId="0" hidden="1">#REF!</definedName>
    <definedName name="_Regression_Y" hidden="1">#REF!</definedName>
    <definedName name="_Sort" localSheetId="1" hidden="1">#REF!</definedName>
    <definedName name="_Sort" localSheetId="0" hidden="1">#REF!</definedName>
    <definedName name="_Sort" hidden="1">#REF!</definedName>
    <definedName name="_SORT1" localSheetId="1" hidden="1">#REF!</definedName>
    <definedName name="_SORT1" localSheetId="0" hidden="1">#REF!</definedName>
    <definedName name="_SORT1" hidden="1">#REF!</definedName>
    <definedName name="_SSS1" localSheetId="1" hidden="1">#REF!</definedName>
    <definedName name="_SSS1" localSheetId="0" hidden="1">#REF!</definedName>
    <definedName name="_SSS1" hidden="1">#REF!</definedName>
    <definedName name="_Table2_In1" localSheetId="1" hidden="1">#REF!</definedName>
    <definedName name="_Table2_In1" localSheetId="0" hidden="1">#REF!</definedName>
    <definedName name="_Table2_In1" hidden="1">#REF!</definedName>
    <definedName name="_Table2_In2" localSheetId="1" hidden="1">#REF!</definedName>
    <definedName name="_Table2_In2" localSheetId="0" hidden="1">#REF!</definedName>
    <definedName name="_Table2_In2" hidden="1">#REF!</definedName>
    <definedName name="_Table2_Out" localSheetId="1" hidden="1">#REF!</definedName>
    <definedName name="_Table2_Out" localSheetId="0" hidden="1">#REF!</definedName>
    <definedName name="_Table2_Out" hidden="1">#REF!</definedName>
    <definedName name="AAA" localSheetId="1" hidden="1">#REF!</definedName>
    <definedName name="AAA" localSheetId="0" hidden="1">#REF!</definedName>
    <definedName name="AAA" hidden="1">#REF!</definedName>
    <definedName name="AA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s" localSheetId="1" hidden="1">{#N/A,#N/A,FALSE,"을지 (4)";#N/A,#N/A,FALSE,"을지 (5)";#N/A,#N/A,FALSE,"을지 (6)"}</definedName>
    <definedName name="Aas" localSheetId="0" hidden="1">{#N/A,#N/A,FALSE,"을지 (4)";#N/A,#N/A,FALSE,"을지 (5)";#N/A,#N/A,FALSE,"을지 (6)"}</definedName>
    <definedName name="Aas" hidden="1">{#N/A,#N/A,FALSE,"을지 (4)";#N/A,#N/A,FALSE,"을지 (5)";#N/A,#N/A,FALSE,"을지 (6)"}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localSheetId="1" hidden="1">"C:\파생DESK\평가\월말평가\2001년11월\국내요약200111.mdb"</definedName>
    <definedName name="AccessDatabase" localSheetId="0" hidden="1">"C:\파생DESK\평가\월말평가\2001년11월\국내요약200111.mdb"</definedName>
    <definedName name="AccessDatabase" hidden="1">"C:\My Documents\Excel\경리일보.mdb"</definedName>
    <definedName name="adfasdf" localSheetId="1" hidden="1">[1]재무상태변동표!#REF!</definedName>
    <definedName name="adfasdf" hidden="1">[1]재무상태변동표!#REF!</definedName>
    <definedName name="ADSF" localSheetId="1" hidden="1">{#N/A,#N/A,TRUE,"매출진척-1";#N/A,#N/A,TRUE,"매출진척-2";#N/A,#N/A,TRUE,"제품실적";#N/A,#N/A,TRUE,"RAC";#N/A,#N/A,TRUE,"PAC ";#N/A,#N/A,TRUE,"재고현황";#N/A,#N/A,TRUE,"공지사항"}</definedName>
    <definedName name="ADSF" localSheetId="0" hidden="1">{#N/A,#N/A,TRUE,"매출진척-1";#N/A,#N/A,TRUE,"매출진척-2";#N/A,#N/A,TRUE,"제품실적";#N/A,#N/A,TRUE,"RAC";#N/A,#N/A,TRUE,"PAC ";#N/A,#N/A,TRUE,"재고현황";#N/A,#N/A,TRUE,"공지사항"}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localSheetId="1" hidden="1">{#N/A,#N/A,FALSE,"Aging Summary";#N/A,#N/A,FALSE,"Ratio Analysis";#N/A,#N/A,FALSE,"Test 120 Day Accts";#N/A,#N/A,FALSE,"Tickmarks"}</definedName>
    <definedName name="af" localSheetId="0" hidden="1">{#N/A,#N/A,FALSE,"Aging Summary";#N/A,#N/A,FALSE,"Ratio Analysis";#N/A,#N/A,FALSE,"Test 120 Day Accts";#N/A,#N/A,FALSE,"Tickmarks"}</definedName>
    <definedName name="af" hidden="1">{#N/A,#N/A,FALSE,"Aging Summary";#N/A,#N/A,FALSE,"Ratio Analysis";#N/A,#N/A,FALSE,"Test 120 Day Accts";#N/A,#N/A,FALSE,"Tickmarks"}</definedName>
    <definedName name="afs" localSheetId="1" hidden="1">{#N/A,#N/A,FALSE,"Aging Summary";#N/A,#N/A,FALSE,"Ratio Analysis";#N/A,#N/A,FALSE,"Test 120 Day Accts";#N/A,#N/A,FALSE,"Tickmarks"}</definedName>
    <definedName name="afs" localSheetId="0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dsaf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ing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ahfds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hfds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localSheetId="1" hidden="1">{#N/A,#N/A,FALSE,"주요여수신";#N/A,#N/A,FALSE,"수신금리";#N/A,#N/A,FALSE,"대출금리";#N/A,#N/A,FALSE,"신규대출";#N/A,#N/A,FALSE,"총액대출"}</definedName>
    <definedName name="AJE" localSheetId="0" hidden="1">{#N/A,#N/A,FALSE,"주요여수신";#N/A,#N/A,FALSE,"수신금리";#N/A,#N/A,FALSE,"대출금리";#N/A,#N/A,FALSE,"신규대출";#N/A,#N/A,FALSE,"총액대출"}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pr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1" hidden="1">#REF!</definedName>
    <definedName name="AS2StaticLS" localSheetId="0" hidden="1">#REF!</definedName>
    <definedName name="AS2StaticLS" hidden="1">#REF!</definedName>
    <definedName name="AS2SyncStepLS" hidden="1">0</definedName>
    <definedName name="AS2TickmarkLS" localSheetId="1" hidden="1">#REF!</definedName>
    <definedName name="AS2TickmarkLS" localSheetId="0" hidden="1">#REF!</definedName>
    <definedName name="AS2TickmarkLS" hidden="1">#REF!</definedName>
    <definedName name="AS2VersionLS" hidden="1">300</definedName>
    <definedName name="ASE" localSheetId="1" hidden="1">{#N/A,#N/A,FALSE,"초도품";#N/A,#N/A,FALSE,"초도품 (2)";#N/A,#N/A,FALSE,"초도품 (3)";#N/A,#N/A,FALSE,"초도품 (4)";#N/A,#N/A,FALSE,"초도품 (5)";#N/A,#N/A,FALSE,"초도품 (6)"}</definedName>
    <definedName name="ASE" localSheetId="0" hidden="1">{#N/A,#N/A,FALSE,"초도품";#N/A,#N/A,FALSE,"초도품 (2)";#N/A,#N/A,FALSE,"초도품 (3)";#N/A,#N/A,FALSE,"초도품 (4)";#N/A,#N/A,FALSE,"초도품 (5)";#N/A,#N/A,FALSE,"초도품 (6)"}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localSheetId="1" hidden="1">{#N/A,#N/A,FALSE,"을지 (4)";#N/A,#N/A,FALSE,"을지 (5)";#N/A,#N/A,FALSE,"을지 (6)"}</definedName>
    <definedName name="ASS" localSheetId="0" hidden="1">{#N/A,#N/A,FALSE,"을지 (4)";#N/A,#N/A,FALSE,"을지 (5)";#N/A,#N/A,FALSE,"을지 (6)"}</definedName>
    <definedName name="ASS" hidden="1">{#N/A,#N/A,FALSE,"을지 (4)";#N/A,#N/A,FALSE,"을지 (5)";#N/A,#N/A,FALSE,"을지 (6)"}</definedName>
    <definedName name="AWE" localSheetId="1" hidden="1">{#N/A,#N/A,FALSE,"초도품";#N/A,#N/A,FALSE,"초도품 (2)";#N/A,#N/A,FALSE,"초도품 (3)";#N/A,#N/A,FALSE,"초도품 (4)";#N/A,#N/A,FALSE,"초도품 (5)";#N/A,#N/A,FALSE,"초도품 (6)"}</definedName>
    <definedName name="AWE" localSheetId="0" hidden="1">{#N/A,#N/A,FALSE,"초도품";#N/A,#N/A,FALSE,"초도품 (2)";#N/A,#N/A,FALSE,"초도품 (3)";#N/A,#N/A,FALSE,"초도품 (4)";#N/A,#N/A,FALSE,"초도품 (5)";#N/A,#N/A,FALSE,"초도품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localSheetId="1" hidden="1">{#N/A,#N/A,FALSE,"초도품";#N/A,#N/A,FALSE,"초도품 (2)";#N/A,#N/A,FALSE,"초도품 (3)";#N/A,#N/A,FALSE,"초도품 (4)";#N/A,#N/A,FALSE,"초도품 (5)";#N/A,#N/A,FALSE,"초도품 (6)"}</definedName>
    <definedName name="AXD" localSheetId="0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G_Del" hidden="1">15</definedName>
    <definedName name="BG_Ins" hidden="1">4</definedName>
    <definedName name="BG_Mod" hidden="1">6</definedName>
    <definedName name="BLPH1" localSheetId="1" hidden="1">#REF!</definedName>
    <definedName name="BLPH1" localSheetId="0" hidden="1">#REF!</definedName>
    <definedName name="BLPH1" hidden="1">#REF!</definedName>
    <definedName name="BLPH2" localSheetId="1" hidden="1">#REF!</definedName>
    <definedName name="BLPH2" localSheetId="0" hidden="1">#REF!</definedName>
    <definedName name="BLPH2" hidden="1">#REF!</definedName>
    <definedName name="BLPH3" localSheetId="1" hidden="1">#REF!</definedName>
    <definedName name="BLPH3" localSheetId="0" hidden="1">#REF!</definedName>
    <definedName name="BLPH3" hidden="1">#REF!</definedName>
    <definedName name="bz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bz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APA9798" hidden="1">{#N/A,#N/A,FALSE,"P.C.B"}</definedName>
    <definedName name="cc" hidden="1">'[5]#REF'!$A$79:$A$143</definedName>
    <definedName name="CF02기초" localSheetId="1" hidden="1">{#N/A,#N/A,TRUE,"Summary";#N/A,#N/A,TRUE,"IS";#N/A,#N/A,TRUE,"Adj";#N/A,#N/A,TRUE,"BS";#N/A,#N/A,TRUE,"CF";#N/A,#N/A,TRUE,"Debt";#N/A,#N/A,TRUE,"IRR"}</definedName>
    <definedName name="CF02기초" localSheetId="0" hidden="1">{#N/A,#N/A,TRUE,"Summary";#N/A,#N/A,TRUE,"IS";#N/A,#N/A,TRUE,"Adj";#N/A,#N/A,TRUE,"BS";#N/A,#N/A,TRUE,"CF";#N/A,#N/A,TRUE,"Debt";#N/A,#N/A,TRUE,"IRR"}</definedName>
    <definedName name="CF02기초" hidden="1">{#N/A,#N/A,TRUE,"Summary";#N/A,#N/A,TRUE,"IS";#N/A,#N/A,TRUE,"Adj";#N/A,#N/A,TRUE,"BS";#N/A,#N/A,TRUE,"CF";#N/A,#N/A,TRUE,"Debt";#N/A,#N/A,TRUE,"IRR"}</definedName>
    <definedName name="CFFF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FF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kor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hang" localSheetId="1" hidden="1">{#N/A,#N/A,FALSE,"을지 (4)";#N/A,#N/A,FALSE,"을지 (5)";#N/A,#N/A,FALSE,"을지 (6)"}</definedName>
    <definedName name="chang" localSheetId="0" hidden="1">{#N/A,#N/A,FALSE,"을지 (4)";#N/A,#N/A,FALSE,"을지 (5)";#N/A,#N/A,FALSE,"을지 (6)"}</definedName>
    <definedName name="chang" hidden="1">{#N/A,#N/A,FALSE,"을지 (4)";#N/A,#N/A,FALSE,"을지 (5)";#N/A,#N/A,FALSE,"을지 (6)"}</definedName>
    <definedName name="Consumer_조기상각반영" localSheetId="1" hidden="1">{#N/A,#N/A,FALSE,"주요여수신";#N/A,#N/A,FALSE,"수신금리";#N/A,#N/A,FALSE,"대출금리";#N/A,#N/A,FALSE,"신규대출";#N/A,#N/A,FALSE,"총액대출"}</definedName>
    <definedName name="Consumer_조기상각반영" localSheetId="0" hidden="1">{#N/A,#N/A,FALSE,"주요여수신";#N/A,#N/A,FALSE,"수신금리";#N/A,#N/A,FALSE,"대출금리";#N/A,#N/A,FALSE,"신규대출";#N/A,#N/A,FALSE,"총액대출"}</definedName>
    <definedName name="Consumer_조기상각반영" hidden="1">{#N/A,#N/A,FALSE,"주요여수신";#N/A,#N/A,FALSE,"수신금리";#N/A,#N/A,FALSE,"대출금리";#N/A,#N/A,FALSE,"신규대출";#N/A,#N/A,FALSE,"총액대출"}</definedName>
    <definedName name="CRJE" localSheetId="1" hidden="1">{#N/A,#N/A,FALSE,"BS";#N/A,#N/A,FALSE,"PL";#N/A,#N/A,FALSE,"처분";#N/A,#N/A,FALSE,"현금";#N/A,#N/A,FALSE,"매출";#N/A,#N/A,FALSE,"원가";#N/A,#N/A,FALSE,"경영"}</definedName>
    <definedName name="CRJE" localSheetId="0" hidden="1">{#N/A,#N/A,FALSE,"BS";#N/A,#N/A,FALSE,"PL";#N/A,#N/A,FALSE,"처분";#N/A,#N/A,FALSE,"현금";#N/A,#N/A,FALSE,"매출";#N/A,#N/A,FALSE,"원가";#N/A,#N/A,FALSE,"경영"}</definedName>
    <definedName name="CRJE" hidden="1">{#N/A,#N/A,FALSE,"BS";#N/A,#N/A,FALSE,"PL";#N/A,#N/A,FALSE,"처분";#N/A,#N/A,FALSE,"현금";#N/A,#N/A,FALSE,"매출";#N/A,#N/A,FALSE,"원가";#N/A,#N/A,FALSE,"경영"}</definedName>
    <definedName name="CS" localSheetId="1" hidden="1">{#N/A,#N/A,FALSE,"BS";#N/A,#N/A,FALSE,"PL";#N/A,#N/A,FALSE,"처분";#N/A,#N/A,FALSE,"현금";#N/A,#N/A,FALSE,"매출";#N/A,#N/A,FALSE,"원가";#N/A,#N/A,FALSE,"경영"}</definedName>
    <definedName name="CS" localSheetId="0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TA3월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ATA3월" localSheetId="0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dddd" hidden="1">'[5]#REF'!$C$79:$C$143</definedName>
    <definedName name="DDS" localSheetId="1" hidden="1">{#N/A,#N/A,FALSE,"을지 (4)";#N/A,#N/A,FALSE,"을지 (5)";#N/A,#N/A,FALSE,"을지 (6)"}</definedName>
    <definedName name="DDS" localSheetId="0" hidden="1">{#N/A,#N/A,FALSE,"을지 (4)";#N/A,#N/A,FALSE,"을지 (5)";#N/A,#N/A,FALSE,"을지 (6)"}</definedName>
    <definedName name="DDS" hidden="1">{#N/A,#N/A,FALSE,"을지 (4)";#N/A,#N/A,FALSE,"을지 (5)";#N/A,#N/A,FALSE,"을지 (6)"}</definedName>
    <definedName name="dfgg" localSheetId="1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gg" localSheetId="0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localSheetId="1" hidden="1">{#N/A,#N/A,FALSE,"BS";#N/A,#N/A,FALSE,"BS_2"}</definedName>
    <definedName name="dfthsaert" localSheetId="0" hidden="1">{#N/A,#N/A,FALSE,"BS";#N/A,#N/A,FALSE,"BS_2"}</definedName>
    <definedName name="dfthsaert" hidden="1">{#N/A,#N/A,FALSE,"BS";#N/A,#N/A,FALSE,"BS_2"}</definedName>
    <definedName name="DSA" localSheetId="1" hidden="1">{#N/A,#N/A,FALSE,"을지 (4)";#N/A,#N/A,FALSE,"을지 (5)";#N/A,#N/A,FALSE,"을지 (6)"}</definedName>
    <definedName name="DSA" localSheetId="0" hidden="1">{#N/A,#N/A,FALSE,"을지 (4)";#N/A,#N/A,FALSE,"을지 (5)";#N/A,#N/A,FALSE,"을지 (6)"}</definedName>
    <definedName name="DSA" hidden="1">{#N/A,#N/A,FALSE,"을지 (4)";#N/A,#N/A,FALSE,"을지 (5)";#N/A,#N/A,FALSE,"을지 (6)"}</definedName>
    <definedName name="dsdf" localSheetId="1" hidden="1">{#N/A,#N/A,TRUE,"Summary";#N/A,#N/A,TRUE,"IS";#N/A,#N/A,TRUE,"Adj";#N/A,#N/A,TRUE,"BS";#N/A,#N/A,TRUE,"CF";#N/A,#N/A,TRUE,"Debt";#N/A,#N/A,TRUE,"IRR"}</definedName>
    <definedName name="dsdf" localSheetId="0" hidden="1">{#N/A,#N/A,TRUE,"Summary";#N/A,#N/A,TRUE,"IS";#N/A,#N/A,TRUE,"Adj";#N/A,#N/A,TRUE,"BS";#N/A,#N/A,TRUE,"CF";#N/A,#N/A,TRUE,"Debt";#N/A,#N/A,TRUE,"IRR"}</definedName>
    <definedName name="dsdf" hidden="1">{#N/A,#N/A,TRUE,"Summary";#N/A,#N/A,TRUE,"IS";#N/A,#N/A,TRUE,"Adj";#N/A,#N/A,TRUE,"BS";#N/A,#N/A,TRUE,"CF";#N/A,#N/A,TRUE,"Debt";#N/A,#N/A,TRUE,"IRR"}</definedName>
    <definedName name="eee" localSheetId="1" hidden="1">{#N/A,#N/A,FALSE,"주요여수신";#N/A,#N/A,FALSE,"수신금리";#N/A,#N/A,FALSE,"대출금리";#N/A,#N/A,FALSE,"신규대출";#N/A,#N/A,FALSE,"총액대출"}</definedName>
    <definedName name="eee" localSheetId="0" hidden="1">{#N/A,#N/A,FALSE,"주요여수신";#N/A,#N/A,FALSE,"수신금리";#N/A,#N/A,FALSE,"대출금리";#N/A,#N/A,FALSE,"신규대출";#N/A,#N/A,FALSE,"총액대출"}</definedName>
    <definedName name="eee" hidden="1">{#N/A,#N/A,FALSE,"주요여수신";#N/A,#N/A,FALSE,"수신금리";#N/A,#N/A,FALSE,"대출금리";#N/A,#N/A,FALSE,"신규대출";#N/A,#N/A,FALSE,"총액대출"}</definedName>
    <definedName name="EPS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PS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V__LASTREFTIME__" hidden="1">"2006-08-09 오후 8:19:38"</definedName>
    <definedName name="EWA" localSheetId="1" hidden="1">{#N/A,#N/A,FALSE,"초도품";#N/A,#N/A,FALSE,"초도품 (2)";#N/A,#N/A,FALSE,"초도품 (3)";#N/A,#N/A,FALSE,"초도품 (4)";#N/A,#N/A,FALSE,"초도품 (5)";#N/A,#N/A,FALSE,"초도품 (6)"}</definedName>
    <definedName name="EWA" localSheetId="0" hidden="1">{#N/A,#N/A,FALSE,"초도품";#N/A,#N/A,FALSE,"초도품 (2)";#N/A,#N/A,FALSE,"초도품 (3)";#N/A,#N/A,FALSE,"초도품 (4)";#N/A,#N/A,FALSE,"초도품 (5)";#N/A,#N/A,FALSE,"초도품 (6)"}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fas" localSheetId="1" hidden="1">{#N/A,#N/A,FALSE,"Aging Summary";#N/A,#N/A,FALSE,"Ratio Analysis";#N/A,#N/A,FALSE,"Test 120 Day Accts";#N/A,#N/A,FALSE,"Tickmarks"}</definedName>
    <definedName name="fas" localSheetId="0" hidden="1">{#N/A,#N/A,FALSE,"Aging Summary";#N/A,#N/A,FALSE,"Ratio Analysis";#N/A,#N/A,FALSE,"Test 120 Day Accts";#N/A,#N/A,FALSE,"Tickmarks"}</definedName>
    <definedName name="fas" hidden="1">{#N/A,#N/A,FALSE,"Aging Summary";#N/A,#N/A,FALSE,"Ratio Analysis";#N/A,#N/A,FALSE,"Test 120 Day Accts";#N/A,#N/A,FALSE,"Tickmarks"}</definedName>
    <definedName name="fdfg" localSheetId="1" hidden="1">{#N/A,#N/A,FALSE,"Aging Summary";#N/A,#N/A,FALSE,"Ratio Analysis";#N/A,#N/A,FALSE,"Test 120 Day Accts";#N/A,#N/A,FALSE,"Tickmarks"}</definedName>
    <definedName name="fdfg" localSheetId="0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SAFD" localSheetId="1" hidden="1">{#N/A,#N/A,TRUE,"지침서";#N/A,#N/A,TRUE,"처리방법"}</definedName>
    <definedName name="FDSAFD" localSheetId="0" hidden="1">{#N/A,#N/A,TRUE,"지침서";#N/A,#N/A,TRUE,"처리방법"}</definedName>
    <definedName name="FDSAFD" hidden="1">{#N/A,#N/A,TRUE,"지침서";#N/A,#N/A,TRUE,"처리방법"}</definedName>
    <definedName name="fg" localSheetId="1" hidden="1">{#N/A,#N/A,FALSE,"Aging Summary";#N/A,#N/A,FALSE,"Ratio Analysis";#N/A,#N/A,FALSE,"Test 120 Day Accts";#N/A,#N/A,FALSE,"Tickmarks"}</definedName>
    <definedName name="fg" localSheetId="0" hidden="1">{#N/A,#N/A,FALSE,"Aging Summary";#N/A,#N/A,FALSE,"Ratio Analysis";#N/A,#N/A,FALSE,"Test 120 Day Accts";#N/A,#N/A,FALSE,"Tickmarks"}</definedName>
    <definedName name="fg" hidden="1">{#N/A,#N/A,FALSE,"Aging Summary";#N/A,#N/A,FALSE,"Ratio Analysis";#N/A,#N/A,FALSE,"Test 120 Day Accts";#N/A,#N/A,FALSE,"Tickmarks"}</definedName>
    <definedName name="fjalaslaslfasllaa" localSheetId="1" hidden="1">{#N/A,#N/A,FALSE,"을지 (4)";#N/A,#N/A,FALSE,"을지 (5)";#N/A,#N/A,FALSE,"을지 (6)"}</definedName>
    <definedName name="fjalaslaslfasllaa" localSheetId="0" hidden="1">{#N/A,#N/A,FALSE,"을지 (4)";#N/A,#N/A,FALSE,"을지 (5)";#N/A,#N/A,FALSE,"을지 (6)"}</definedName>
    <definedName name="fjalaslaslfasllaa" hidden="1">{#N/A,#N/A,FALSE,"을지 (4)";#N/A,#N/A,FALSE,"을지 (5)";#N/A,#N/A,FALSE,"을지 (6)"}</definedName>
    <definedName name="FS" localSheetId="1" hidden="1">{#N/A,#N/A,FALSE,"BS";#N/A,#N/A,FALSE,"PL";#N/A,#N/A,FALSE,"처분";#N/A,#N/A,FALSE,"현금";#N/A,#N/A,FALSE,"매출";#N/A,#N/A,FALSE,"원가";#N/A,#N/A,FALSE,"경영"}</definedName>
    <definedName name="FS" localSheetId="0" hidden="1">{#N/A,#N/A,FALSE,"BS";#N/A,#N/A,FALSE,"PL";#N/A,#N/A,FALSE,"처분";#N/A,#N/A,FALSE,"현금";#N/A,#N/A,FALSE,"매출";#N/A,#N/A,FALSE,"원가";#N/A,#N/A,FALSE,"경영"}</definedName>
    <definedName name="FS" hidden="1">{#N/A,#N/A,FALSE,"BS";#N/A,#N/A,FALSE,"PL";#N/A,#N/A,FALSE,"처분";#N/A,#N/A,FALSE,"현금";#N/A,#N/A,FALSE,"매출";#N/A,#N/A,FALSE,"원가";#N/A,#N/A,FALSE,"경영"}</definedName>
    <definedName name="fsa" localSheetId="1" hidden="1">{#N/A,#N/A,TRUE,"지침서";#N/A,#N/A,TRUE,"처리방법"}</definedName>
    <definedName name="fsa" localSheetId="0" hidden="1">{#N/A,#N/A,TRUE,"지침서";#N/A,#N/A,TRUE,"처리방법"}</definedName>
    <definedName name="fsa" hidden="1">{#N/A,#N/A,TRUE,"지침서";#N/A,#N/A,TRUE,"처리방법"}</definedName>
    <definedName name="gf" localSheetId="1" hidden="1">{#N/A,#N/A,FALSE,"Aging Summary";#N/A,#N/A,FALSE,"Ratio Analysis";#N/A,#N/A,FALSE,"Test 120 Day Accts";#N/A,#N/A,FALSE,"Tickmarks"}</definedName>
    <definedName name="gf" localSheetId="0" hidden="1">{#N/A,#N/A,FALSE,"Aging Summary";#N/A,#N/A,FALSE,"Ratio Analysis";#N/A,#N/A,FALSE,"Test 120 Day Accts";#N/A,#N/A,FALSE,"Tickmarks"}</definedName>
    <definedName name="gf" hidden="1">{#N/A,#N/A,FALSE,"Aging Summary";#N/A,#N/A,FALSE,"Ratio Analysis";#N/A,#N/A,FALSE,"Test 120 Day Accts";#N/A,#N/A,FALSE,"Tickmarks"}</definedName>
    <definedName name="ghd" localSheetId="1" hidden="1">{#N/A,#N/A,FALSE,"Aging Summary";#N/A,#N/A,FALSE,"Ratio Analysis";#N/A,#N/A,FALSE,"Test 120 Day Accts";#N/A,#N/A,FALSE,"Tickmarks"}</definedName>
    <definedName name="ghd" localSheetId="0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jk" localSheetId="1" hidden="1">{#N/A,#N/A,FALSE,"Aging Summary";#N/A,#N/A,FALSE,"Ratio Analysis";#N/A,#N/A,FALSE,"Test 120 Day Accts";#N/A,#N/A,FALSE,"Tickmarks"}</definedName>
    <definedName name="gjk" localSheetId="0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s" localSheetId="1" hidden="1">{#N/A,#N/A,FALSE,"Aging Summary";#N/A,#N/A,FALSE,"Ratio Analysis";#N/A,#N/A,FALSE,"Test 120 Day Accts";#N/A,#N/A,FALSE,"Tickmarks"}</definedName>
    <definedName name="gs" localSheetId="0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g" localSheetId="1" hidden="1">{#N/A,#N/A,TRUE,"Summary";#N/A,#N/A,TRUE,"IS";#N/A,#N/A,TRUE,"Adj";#N/A,#N/A,TRUE,"BS";#N/A,#N/A,TRUE,"CF";#N/A,#N/A,TRUE,"Debt";#N/A,#N/A,TRUE,"IRR"}</definedName>
    <definedName name="gusg" localSheetId="0" hidden="1">{#N/A,#N/A,TRUE,"Summary";#N/A,#N/A,TRUE,"IS";#N/A,#N/A,TRUE,"Adj";#N/A,#N/A,TRUE,"BS";#N/A,#N/A,TRUE,"CF";#N/A,#N/A,TRUE,"Debt";#N/A,#N/A,TRUE,"IRR"}</definedName>
    <definedName name="gusg" hidden="1">{#N/A,#N/A,TRUE,"Summary";#N/A,#N/A,TRUE,"IS";#N/A,#N/A,TRUE,"Adj";#N/A,#N/A,TRUE,"BS";#N/A,#N/A,TRUE,"CF";#N/A,#N/A,TRUE,"Debt";#N/A,#N/A,TRUE,"IRR"}</definedName>
    <definedName name="ha" localSheetId="1" hidden="1">{#N/A,#N/A,FALSE,"Aging Summary";#N/A,#N/A,FALSE,"Ratio Analysis";#N/A,#N/A,FALSE,"Test 120 Day Accts";#N/A,#N/A,FALSE,"Tickmarks"}</definedName>
    <definedName name="ha" localSheetId="0" hidden="1">{#N/A,#N/A,FALSE,"Aging Summary";#N/A,#N/A,FALSE,"Ratio Analysis";#N/A,#N/A,FALSE,"Test 120 Day Accts";#N/A,#N/A,FALSE,"Tickmarks"}</definedName>
    <definedName name="ha" hidden="1">{#N/A,#N/A,FALSE,"Aging Summary";#N/A,#N/A,FALSE,"Ratio Analysis";#N/A,#N/A,FALSE,"Test 120 Day Accts";#N/A,#N/A,FALSE,"Tickmarks"}</definedName>
    <definedName name="hfg" localSheetId="1" hidden="1">{#N/A,#N/A,FALSE,"Aging Summary";#N/A,#N/A,FALSE,"Ratio Analysis";#N/A,#N/A,FALSE,"Test 120 Day Accts";#N/A,#N/A,FALSE,"Tickmarks"}</definedName>
    <definedName name="hfg" localSheetId="0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JKOL" localSheetId="1" hidden="1">#REF!</definedName>
    <definedName name="HJKOL" localSheetId="0" hidden="1">#REF!</definedName>
    <definedName name="HJKOL" hidden="1">#REF!</definedName>
    <definedName name="hlj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lj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_CodePage" hidden="1">949</definedName>
    <definedName name="HTML_Control" localSheetId="1" hidden="1">{"'수정손익계산서'!$AT$97:$AY$174"}</definedName>
    <definedName name="HTML_Control" localSheetId="0" hidden="1">{"'수정손익계산서'!$AT$97:$AY$174"}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1" hidden="1">#REF!</definedName>
    <definedName name="HUI" localSheetId="0" hidden="1">#REF!</definedName>
    <definedName name="HUI" hidden="1">#REF!</definedName>
    <definedName name="internal" localSheetId="1" hidden="1">{#N/A,#N/A,FALSE,"주요여수신";#N/A,#N/A,FALSE,"수신금리";#N/A,#N/A,FALSE,"대출금리";#N/A,#N/A,FALSE,"신규대출";#N/A,#N/A,FALSE,"총액대출"}</definedName>
    <definedName name="internal" localSheetId="0" hidden="1">{#N/A,#N/A,FALSE,"주요여수신";#N/A,#N/A,FALSE,"수신금리";#N/A,#N/A,FALSE,"대출금리";#N/A,#N/A,FALSE,"신규대출";#N/A,#N/A,FALSE,"총액대출"}</definedName>
    <definedName name="internal" hidden="1">{#N/A,#N/A,FALSE,"주요여수신";#N/A,#N/A,FALSE,"수신금리";#N/A,#N/A,FALSE,"대출금리";#N/A,#N/A,FALSE,"신규대출";#N/A,#N/A,FALSE,"총액대출"}</definedName>
    <definedName name="jf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fd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jkhkj" localSheetId="1" hidden="1">{#N/A,#N/A,TRUE,"Summary";#N/A,#N/A,TRUE,"IS";#N/A,#N/A,TRUE,"Adj";#N/A,#N/A,TRUE,"BS";#N/A,#N/A,TRUE,"CF";#N/A,#N/A,TRUE,"Debt";#N/A,#N/A,TRUE,"IRR"}</definedName>
    <definedName name="jhbjkhkj" localSheetId="0" hidden="1">{#N/A,#N/A,TRUE,"Summary";#N/A,#N/A,TRUE,"IS";#N/A,#N/A,TRUE,"Adj";#N/A,#N/A,TRUE,"BS";#N/A,#N/A,TRUE,"CF";#N/A,#N/A,TRUE,"Debt";#N/A,#N/A,TRUE,"IRR"}</definedName>
    <definedName name="jhbjkhkj" hidden="1">{#N/A,#N/A,TRUE,"Summary";#N/A,#N/A,TRUE,"IS";#N/A,#N/A,TRUE,"Adj";#N/A,#N/A,TRUE,"BS";#N/A,#N/A,TRUE,"CF";#N/A,#N/A,TRUE,"Debt";#N/A,#N/A,TRUE,"IRR"}</definedName>
    <definedName name="JUU" localSheetId="1" hidden="1">#REF!</definedName>
    <definedName name="JUU" localSheetId="0" hidden="1">#REF!</definedName>
    <definedName name="JUU" hidden="1">#REF!</definedName>
    <definedName name="KC" localSheetId="1" hidden="1">{#N/A,#N/A,FALSE,"을지 (4)";#N/A,#N/A,FALSE,"을지 (5)";#N/A,#N/A,FALSE,"을지 (6)"}</definedName>
    <definedName name="KC" localSheetId="0" hidden="1">{#N/A,#N/A,FALSE,"을지 (4)";#N/A,#N/A,FALSE,"을지 (5)";#N/A,#N/A,FALSE,"을지 (6)"}</definedName>
    <definedName name="KC" hidden="1">{#N/A,#N/A,FALSE,"을지 (4)";#N/A,#N/A,FALSE,"을지 (5)";#N/A,#N/A,FALSE,"을지 (6)"}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N" localSheetId="1" hidden="1">{#N/A,#N/A,FALSE,"을지 (4)";#N/A,#N/A,FALSE,"을지 (5)";#N/A,#N/A,FALSE,"을지 (6)"}</definedName>
    <definedName name="KN" localSheetId="0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잔액기준" localSheetId="1" hidden="1">{#N/A,#N/A,FALSE,"주요여수신";#N/A,#N/A,FALSE,"수신금리";#N/A,#N/A,FALSE,"대출금리";#N/A,#N/A,FALSE,"신규대출";#N/A,#N/A,FALSE,"총액대출"}</definedName>
    <definedName name="K잔액기준" localSheetId="0" hidden="1">{#N/A,#N/A,FALSE,"주요여수신";#N/A,#N/A,FALSE,"수신금리";#N/A,#N/A,FALSE,"대출금리";#N/A,#N/A,FALSE,"신규대출";#N/A,#N/A,FALSE,"총액대출"}</definedName>
    <definedName name="K잔액기준" hidden="1">{#N/A,#N/A,FALSE,"주요여수신";#N/A,#N/A,FALSE,"수신금리";#N/A,#N/A,FALSE,"대출금리";#N/A,#N/A,FALSE,"신규대출";#N/A,#N/A,FALSE,"총액대출"}</definedName>
    <definedName name="l" hidden="1">{#N/A,#N/A,FALSE,"주요여수신";#N/A,#N/A,FALSE,"수신금리";#N/A,#N/A,FALSE,"대출금리";#N/A,#N/A,FALSE,"신규대출";#N/A,#N/A,FALSE,"총액대출"}</definedName>
    <definedName name="lj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j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localSheetId="1" hidden="1">{#N/A,#N/A,FALSE,"주요여수신";#N/A,#N/A,FALSE,"수신금리";#N/A,#N/A,FALSE,"대출금리";#N/A,#N/A,FALSE,"신규대출";#N/A,#N/A,FALSE,"총액대출"}</definedName>
    <definedName name="lkhjfs" localSheetId="0" hidden="1">{#N/A,#N/A,FALSE,"주요여수신";#N/A,#N/A,FALSE,"수신금리";#N/A,#N/A,FALSE,"대출금리";#N/A,#N/A,FALSE,"신규대출";#N/A,#N/A,FALSE,"총액대출"}</definedName>
    <definedName name="lkhjfs" hidden="1">{#N/A,#N/A,FALSE,"주요여수신";#N/A,#N/A,FALSE,"수신금리";#N/A,#N/A,FALSE,"대출금리";#N/A,#N/A,FALSE,"신규대출";#N/A,#N/A,FALSE,"총액대출"}</definedName>
    <definedName name="LKJ" localSheetId="1" hidden="1">{#N/A,#N/A,FALSE,"을지 (4)";#N/A,#N/A,FALSE,"을지 (5)";#N/A,#N/A,FALSE,"을지 (6)"}</definedName>
    <definedName name="LKJ" localSheetId="0" hidden="1">{#N/A,#N/A,FALSE,"을지 (4)";#N/A,#N/A,FALSE,"을지 (5)";#N/A,#N/A,FALSE,"을지 (6)"}</definedName>
    <definedName name="LKJ" hidden="1">{#N/A,#N/A,FALSE,"을지 (4)";#N/A,#N/A,FALSE,"을지 (5)";#N/A,#N/A,FALSE,"을지 (6)"}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an" localSheetId="1" hidden="1">{#N/A,#N/A,FALSE,"주요여수신";#N/A,#N/A,FALSE,"수신금리";#N/A,#N/A,FALSE,"대출금리";#N/A,#N/A,FALSE,"신규대출";#N/A,#N/A,FALSE,"총액대출"}</definedName>
    <definedName name="loan" localSheetId="0" hidden="1">{#N/A,#N/A,FALSE,"주요여수신";#N/A,#N/A,FALSE,"수신금리";#N/A,#N/A,FALSE,"대출금리";#N/A,#N/A,FALSE,"신규대출";#N/A,#N/A,FALSE,"총액대출"}</definedName>
    <definedName name="loan" hidden="1">{#N/A,#N/A,FALSE,"주요여수신";#N/A,#N/A,FALSE,"수신금리";#N/A,#N/A,FALSE,"대출금리";#N/A,#N/A,FALSE,"신규대출";#N/A,#N/A,FALSE,"총액대출"}</definedName>
    <definedName name="mar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may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mmm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mm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onthend1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ms" localSheetId="1" hidden="1">{#N/A,#N/A,FALSE,"Aging Summary";#N/A,#N/A,FALSE,"Ratio Analysis";#N/A,#N/A,FALSE,"Test 120 Day Accts";#N/A,#N/A,FALSE,"Tickmarks"}</definedName>
    <definedName name="ms" localSheetId="0" hidden="1">{#N/A,#N/A,FALSE,"Aging Summary";#N/A,#N/A,FALSE,"Ratio Analysis";#N/A,#N/A,FALSE,"Test 120 Day Accts";#N/A,#N/A,FALSE,"Tickmarks"}</definedName>
    <definedName name="ms" hidden="1">{#N/A,#N/A,FALSE,"Aging Summary";#N/A,#N/A,FALSE,"Ratio Analysis";#N/A,#N/A,FALSE,"Test 120 Day Accts";#N/A,#N/A,FALSE,"Tickmarks"}</definedName>
    <definedName name="new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newww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nhgv" localSheetId="1" hidden="1">{#N/A,#N/A,FALSE,"주요여수신";#N/A,#N/A,FALSE,"수신금리";#N/A,#N/A,FALSE,"대출금리";#N/A,#N/A,FALSE,"신규대출";#N/A,#N/A,FALSE,"총액대출"}</definedName>
    <definedName name="nhgv" localSheetId="0" hidden="1">{#N/A,#N/A,FALSE,"주요여수신";#N/A,#N/A,FALSE,"수신금리";#N/A,#N/A,FALSE,"대출금리";#N/A,#N/A,FALSE,"신규대출";#N/A,#N/A,FALSE,"총액대출"}</definedName>
    <definedName name="nhgv" hidden="1">{#N/A,#N/A,FALSE,"주요여수신";#N/A,#N/A,FALSE,"수신금리";#N/A,#N/A,FALSE,"대출금리";#N/A,#N/A,FALSE,"신규대출";#N/A,#N/A,FALSE,"총액대출"}</definedName>
    <definedName name="ns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nzn" localSheetId="1" hidden="1">{#N/A,#N/A,FALSE,"Aging Summary";#N/A,#N/A,FALSE,"Ratio Analysis";#N/A,#N/A,FALSE,"Test 120 Day Accts";#N/A,#N/A,FALSE,"Tickmarks"}</definedName>
    <definedName name="nzn" localSheetId="0" hidden="1">{#N/A,#N/A,FALSE,"Aging Summary";#N/A,#N/A,FALSE,"Ratio Analysis";#N/A,#N/A,FALSE,"Test 120 Day Accts";#N/A,#N/A,FALSE,"Tickmarks"}</definedName>
    <definedName name="nzn" hidden="1">{#N/A,#N/A,FALSE,"Aging Summary";#N/A,#N/A,FALSE,"Ratio Analysis";#N/A,#N/A,FALSE,"Test 120 Day Accts";#N/A,#N/A,FALSE,"Tickmarks"}</definedName>
    <definedName name="ou" localSheetId="1" hidden="1">{#N/A,#N/A,FALSE,"Aging Summary";#N/A,#N/A,FALSE,"Ratio Analysis";#N/A,#N/A,FALSE,"Test 120 Day Accts";#N/A,#N/A,FALSE,"Tickmarks"}</definedName>
    <definedName name="ou" localSheetId="0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wnership" localSheetId="1" hidden="1">{#N/A,#N/A,TRUE,"Summary";#N/A,#N/A,TRUE,"IS";#N/A,#N/A,TRUE,"Adj";#N/A,#N/A,TRUE,"BS";#N/A,#N/A,TRUE,"CF";#N/A,#N/A,TRUE,"Debt";#N/A,#N/A,TRUE,"IRR"}</definedName>
    <definedName name="ownership" localSheetId="0" hidden="1">{#N/A,#N/A,TRUE,"Summary";#N/A,#N/A,TRUE,"IS";#N/A,#N/A,TRUE,"Adj";#N/A,#N/A,TRUE,"BS";#N/A,#N/A,TRUE,"CF";#N/A,#N/A,TRUE,"Debt";#N/A,#N/A,TRUE,"IRR"}</definedName>
    <definedName name="ownership" hidden="1">{#N/A,#N/A,TRUE,"Summary";#N/A,#N/A,TRUE,"IS";#N/A,#N/A,TRUE,"Adj";#N/A,#N/A,TRUE,"BS";#N/A,#N/A,TRUE,"CF";#N/A,#N/A,TRUE,"Debt";#N/A,#N/A,TRUE,"IRR"}</definedName>
    <definedName name="_xlnm.Print_Titles" localSheetId="1">손익계산서!$1:$7</definedName>
    <definedName name="_xlnm.Print_Titles" localSheetId="0">재무상태표!$1:$7</definedName>
    <definedName name="QAW" localSheetId="1" hidden="1">{#N/A,#N/A,FALSE,"을지 (4)";#N/A,#N/A,FALSE,"을지 (5)";#N/A,#N/A,FALSE,"을지 (6)"}</definedName>
    <definedName name="QAW" localSheetId="0" hidden="1">{#N/A,#N/A,FALSE,"을지 (4)";#N/A,#N/A,FALSE,"을지 (5)";#N/A,#N/A,FALSE,"을지 (6)"}</definedName>
    <definedName name="QAW" hidden="1">{#N/A,#N/A,FALSE,"을지 (4)";#N/A,#N/A,FALSE,"을지 (5)";#N/A,#N/A,FALSE,"을지 (6)"}</definedName>
    <definedName name="QE" localSheetId="1" hidden="1">{#N/A,#N/A,FALSE,"초도품";#N/A,#N/A,FALSE,"초도품 (2)";#N/A,#N/A,FALSE,"초도품 (3)";#N/A,#N/A,FALSE,"초도품 (4)";#N/A,#N/A,FALSE,"초도품 (5)";#N/A,#N/A,FALSE,"초도품 (6)"}</definedName>
    <definedName name="QE" localSheetId="0" hidden="1">{#N/A,#N/A,FALSE,"초도품";#N/A,#N/A,FALSE,"초도품 (2)";#N/A,#N/A,FALSE,"초도품 (3)";#N/A,#N/A,FALSE,"초도품 (4)";#N/A,#N/A,FALSE,"초도품 (5)";#N/A,#N/A,FALSE,"초도품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K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{#N/A,#N/A,TRUE,"일정"}</definedName>
    <definedName name="qqqqqqq" localSheetId="1" hidden="1">{#N/A,#N/A,FALSE,"BS";#N/A,#N/A,FALSE,"BS_2"}</definedName>
    <definedName name="qqqqqqq" localSheetId="0" hidden="1">{#N/A,#N/A,FALSE,"BS";#N/A,#N/A,FALSE,"BS_2"}</definedName>
    <definedName name="qqqqqqq" hidden="1">{#N/A,#N/A,FALSE,"BS";#N/A,#N/A,FALSE,"BS_2"}</definedName>
    <definedName name="qqqqqqqqqqqqqqq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qqqqqqqqqqqqqq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localSheetId="1" hidden="1">{#N/A,#N/A,FALSE,"을지 (4)";#N/A,#N/A,FALSE,"을지 (5)";#N/A,#N/A,FALSE,"을지 (6)"}</definedName>
    <definedName name="QSS" localSheetId="0" hidden="1">{#N/A,#N/A,FALSE,"을지 (4)";#N/A,#N/A,FALSE,"을지 (5)";#N/A,#N/A,FALSE,"을지 (6)"}</definedName>
    <definedName name="QSS" hidden="1">{#N/A,#N/A,FALSE,"을지 (4)";#N/A,#N/A,FALSE,"을지 (5)";#N/A,#N/A,FALSE,"을지 (6)"}</definedName>
    <definedName name="QW" localSheetId="1" hidden="1">{#N/A,#N/A,FALSE,"을지 (4)";#N/A,#N/A,FALSE,"을지 (5)";#N/A,#N/A,FALSE,"을지 (6)"}</definedName>
    <definedName name="QW" localSheetId="0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localSheetId="1" hidden="1">{#N/A,#N/A,FALSE,"을지 (4)";#N/A,#N/A,FALSE,"을지 (5)";#N/A,#N/A,FALSE,"을지 (6)"}</definedName>
    <definedName name="QWA" localSheetId="0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y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qy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localSheetId="1" hidden="1">{#N/A,#N/A,FALSE,"단축1";#N/A,#N/A,FALSE,"단축2";#N/A,#N/A,FALSE,"단축3";#N/A,#N/A,FALSE,"장축";#N/A,#N/A,FALSE,"4WD"}</definedName>
    <definedName name="R_COVER" localSheetId="0" hidden="1">{#N/A,#N/A,FALSE,"단축1";#N/A,#N/A,FALSE,"단축2";#N/A,#N/A,FALSE,"단축3";#N/A,#N/A,FALSE,"장축";#N/A,#N/A,FALSE,"4WD"}</definedName>
    <definedName name="R_COVER" hidden="1">{#N/A,#N/A,FALSE,"단축1";#N/A,#N/A,FALSE,"단축2";#N/A,#N/A,FALSE,"단축3";#N/A,#N/A,FALSE,"장축";#N/A,#N/A,FALSE,"4WD"}</definedName>
    <definedName name="ranked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ranked1" hidden="1">{#N/A,#N/A,FALSE,"CURRENCY";#N/A,#N/A,FALSE,"BONDS";#N/A,#N/A,FALSE,"GOLD";#N/A,#N/A,FALSE,"EXOTICS";#N/A,#N/A,FALSE,"NON-LATIN";#N/A,#N/A,FALSE,"HY BONDS";#N/A,#N/A,FALSE,"LA-ASIAN";#N/A,#N/A,FALSE,"EMG REPO";#N/A,#N/A,FALSE,"TREASURY REPO";#N/A,#N/A,FALSE,"EMG BONDS";#N/A,#N/A,FALSE,"EM OPTIONS";#N/A,#N/A,FALSE,"CREDIT DERIV";#N/A,#N/A,FALSE,"CORP DERIV";#N/A,#N/A,FALSE,"NON-MEX SPOT";#N/A,#N/A,FALSE,"ELECTRICITY";#N/A,#N/A,FALSE,"FE ASIA SPOT";#N/A,#N/A,FALSE,"MEX  FWD NDF"}</definedName>
    <definedName name="RE" localSheetId="1" hidden="1">{#N/A,#N/A,FALSE,"초도품";#N/A,#N/A,FALSE,"초도품 (2)";#N/A,#N/A,FALSE,"초도품 (3)";#N/A,#N/A,FALSE,"초도품 (4)";#N/A,#N/A,FALSE,"초도품 (5)";#N/A,#N/A,FALSE,"초도품 (6)"}</definedName>
    <definedName name="RE" localSheetId="0" hidden="1">{#N/A,#N/A,FALSE,"초도품";#N/A,#N/A,FALSE,"초도품 (2)";#N/A,#N/A,FALSE,"초도품 (3)";#N/A,#N/A,FALSE,"초도품 (4)";#N/A,#N/A,FALSE,"초도품 (5)";#N/A,#N/A,FALSE,"초도품 (6)"}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KRKR" localSheetId="1" hidden="1">{#N/A,#N/A,FALSE,"초도품";#N/A,#N/A,FALSE,"초도품 (2)";#N/A,#N/A,FALSE,"초도품 (3)";#N/A,#N/A,FALSE,"초도품 (4)";#N/A,#N/A,FALSE,"초도품 (5)";#N/A,#N/A,FALSE,"초도품 (6)"}</definedName>
    <definedName name="RKRKR" localSheetId="0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R.BRAKE" localSheetId="1" hidden="1">{#N/A,#N/A,FALSE,"단축1";#N/A,#N/A,FALSE,"단축2";#N/A,#N/A,FALSE,"단축3";#N/A,#N/A,FALSE,"장축";#N/A,#N/A,FALSE,"4WD"}</definedName>
    <definedName name="RR.BRAKE" localSheetId="0" hidden="1">{#N/A,#N/A,FALSE,"단축1";#N/A,#N/A,FALSE,"단축2";#N/A,#N/A,FALSE,"단축3";#N/A,#N/A,FALSE,"장축";#N/A,#N/A,FALSE,"4WD"}</definedName>
    <definedName name="RR.BRAKE" hidden="1">{#N/A,#N/A,FALSE,"단축1";#N/A,#N/A,FALSE,"단축2";#N/A,#N/A,FALSE,"단축3";#N/A,#N/A,FALSE,"장축";#N/A,#N/A,FALSE,"4WD"}</definedName>
    <definedName name="RR.BRK" localSheetId="1" hidden="1">{#N/A,#N/A,FALSE,"단축1";#N/A,#N/A,FALSE,"단축2";#N/A,#N/A,FALSE,"단축3";#N/A,#N/A,FALSE,"장축";#N/A,#N/A,FALSE,"4WD"}</definedName>
    <definedName name="RR.BRK" localSheetId="0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w" localSheetId="1" hidden="1">{#N/A,#N/A,FALSE,"Aging Summary";#N/A,#N/A,FALSE,"Ratio Analysis";#N/A,#N/A,FALSE,"Test 120 Day Accts";#N/A,#N/A,FALSE,"Tickmarks"}</definedName>
    <definedName name="rw" localSheetId="0" hidden="1">{#N/A,#N/A,FALSE,"Aging Summary";#N/A,#N/A,FALSE,"Ratio Analysis";#N/A,#N/A,FALSE,"Test 120 Day Accts";#N/A,#N/A,FALSE,"Tickmarks"}</definedName>
    <definedName name="rw" hidden="1">{#N/A,#N/A,FALSE,"Aging Summary";#N/A,#N/A,FALSE,"Ratio Analysis";#N/A,#N/A,FALSE,"Test 120 Day Accts";#N/A,#N/A,FALSE,"Tickmarks"}</definedName>
    <definedName name="s50c1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50c1" localSheetId="0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APBEXdnldView" hidden="1">"419XS9RUH8RNHPOMVFCKW98L0"</definedName>
    <definedName name="SAPBEXrevision" hidden="1">3</definedName>
    <definedName name="SAPBEXsysID" hidden="1">"KPW"</definedName>
    <definedName name="SAPBEXwbID" hidden="1">"3VFBKKIBDYXJRM5R405GOSQK8"</definedName>
    <definedName name="sdf" localSheetId="1" hidden="1">{#N/A,#N/A,FALSE,"BS";#N/A,#N/A,FALSE,"PL";#N/A,#N/A,FALSE,"처분";#N/A,#N/A,FALSE,"현금";#N/A,#N/A,FALSE,"매출";#N/A,#N/A,FALSE,"원가";#N/A,#N/A,FALSE,"경영"}</definedName>
    <definedName name="sdf" localSheetId="0" hidden="1">{#N/A,#N/A,FALSE,"BS";#N/A,#N/A,FALSE,"PL";#N/A,#N/A,FALSE,"처분";#N/A,#N/A,FALSE,"현금";#N/A,#N/A,FALSE,"매출";#N/A,#N/A,FALSE,"원가";#N/A,#N/A,FALSE,"경영"}</definedName>
    <definedName name="sdf" hidden="1">{#N/A,#N/A,FALSE,"BS";#N/A,#N/A,FALSE,"PL";#N/A,#N/A,FALSE,"처분";#N/A,#N/A,FALSE,"현금";#N/A,#N/A,FALSE,"매출";#N/A,#N/A,FALSE,"원가";#N/A,#N/A,FALSE,"경영"}</definedName>
    <definedName name="sdfg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localSheetId="1" hidden="1">{#N/A,#N/A,FALSE,"Aging Summary";#N/A,#N/A,FALSE,"Ratio Analysis";#N/A,#N/A,FALSE,"Test 120 Day Accts";#N/A,#N/A,FALSE,"Tickmarks"}</definedName>
    <definedName name="sdfgd" localSheetId="0" hidden="1">{#N/A,#N/A,FALSE,"Aging Summary";#N/A,#N/A,FALSE,"Ratio Analysis";#N/A,#N/A,FALSE,"Test 120 Day Accts";#N/A,#N/A,FALSE,"Tickmarks"}</definedName>
    <definedName name="sdfgd" hidden="1">{#N/A,#N/A,FALSE,"Aging Summary";#N/A,#N/A,FALSE,"Ratio Analysis";#N/A,#N/A,FALSE,"Test 120 Day Accts";#N/A,#N/A,FALSE,"Tickmarks"}</definedName>
    <definedName name="sgddh" localSheetId="1" hidden="1">{#N/A,#N/A,FALSE,"Aging Summary";#N/A,#N/A,FALSE,"Ratio Analysis";#N/A,#N/A,FALSE,"Test 120 Day Accts";#N/A,#N/A,FALSE,"Tickmarks"}</definedName>
    <definedName name="sgddh" localSheetId="0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fd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gs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gsd" localSheetId="1" hidden="1">{#N/A,#N/A,FALSE,"Aging Summary";#N/A,#N/A,FALSE,"Ratio Analysis";#N/A,#N/A,FALSE,"Test 120 Day Accts";#N/A,#N/A,FALSE,"Tickmarks"}</definedName>
    <definedName name="shgsd" localSheetId="0" hidden="1">{#N/A,#N/A,FALSE,"Aging Summary";#N/A,#N/A,FALSE,"Ratio Analysis";#N/A,#N/A,FALSE,"Test 120 Day Accts";#N/A,#N/A,FALSE,"Tickmarks"}</definedName>
    <definedName name="shgsd" hidden="1">{#N/A,#N/A,FALSE,"Aging Summary";#N/A,#N/A,FALSE,"Ratio Analysis";#N/A,#N/A,FALSE,"Test 120 Day Accts";#N/A,#N/A,FALSE,"Tickmarks"}</definedName>
    <definedName name="SHIN" hidden="1">{#N/A,#N/A,FALSE,"P.C.B"}</definedName>
    <definedName name="sksk" localSheetId="1" hidden="1">{#N/A,#N/A,FALSE,"주요여수신";#N/A,#N/A,FALSE,"수신금리";#N/A,#N/A,FALSE,"대출금리";#N/A,#N/A,FALSE,"신규대출";#N/A,#N/A,FALSE,"총액대출"}</definedName>
    <definedName name="sksk" localSheetId="0" hidden="1">{#N/A,#N/A,FALSE,"주요여수신";#N/A,#N/A,FALSE,"수신금리";#N/A,#N/A,FALSE,"대출금리";#N/A,#N/A,FALSE,"신규대출";#N/A,#N/A,FALSE,"총액대출"}</definedName>
    <definedName name="sksk" hidden="1">{#N/A,#N/A,FALSE,"주요여수신";#N/A,#N/A,FALSE,"수신금리";#N/A,#N/A,FALSE,"대출금리";#N/A,#N/A,FALSE,"신규대출";#N/A,#N/A,FALSE,"총액대출"}</definedName>
    <definedName name="sm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OON" hidden="1">{#N/A,#N/A,FALSE,"P.C.B"}</definedName>
    <definedName name="SPA" localSheetId="1" hidden="1">{#N/A,#N/A,FALSE,"주요여수신";#N/A,#N/A,FALSE,"수신금리";#N/A,#N/A,FALSE,"대출금리";#N/A,#N/A,FALSE,"신규대출";#N/A,#N/A,FALSE,"총액대출"}</definedName>
    <definedName name="SPA" localSheetId="0" hidden="1">{#N/A,#N/A,FALSE,"주요여수신";#N/A,#N/A,FALSE,"수신금리";#N/A,#N/A,FALSE,"대출금리";#N/A,#N/A,FALSE,"신규대출";#N/A,#N/A,FALSE,"총액대출"}</definedName>
    <definedName name="SPA" hidden="1">{#N/A,#N/A,FALSE,"주요여수신";#N/A,#N/A,FALSE,"수신금리";#N/A,#N/A,FALSE,"대출금리";#N/A,#N/A,FALSE,"신규대출";#N/A,#N/A,FALSE,"총액대출"}</definedName>
    <definedName name="SPB" localSheetId="1" hidden="1">{#N/A,#N/A,FALSE,"주요여수신";#N/A,#N/A,FALSE,"수신금리";#N/A,#N/A,FALSE,"대출금리";#N/A,#N/A,FALSE,"신규대출";#N/A,#N/A,FALSE,"총액대출"}</definedName>
    <definedName name="SPB" localSheetId="0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localSheetId="1" hidden="1">{#N/A,#N/A,FALSE,"주요여수신";#N/A,#N/A,FALSE,"수신금리";#N/A,#N/A,FALSE,"대출금리";#N/A,#N/A,FALSE,"신규대출";#N/A,#N/A,FALSE,"총액대출"}</definedName>
    <definedName name="SPC" localSheetId="0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localSheetId="1" hidden="1">{#N/A,#N/A,FALSE,"주요여수신";#N/A,#N/A,FALSE,"수신금리";#N/A,#N/A,FALSE,"대출금리";#N/A,#N/A,FALSE,"신규대출";#N/A,#N/A,FALSE,"총액대출"}</definedName>
    <definedName name="SPD" localSheetId="0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localSheetId="1" hidden="1">{#N/A,#N/A,FALSE,"주요여수신";#N/A,#N/A,FALSE,"수신금리";#N/A,#N/A,FALSE,"대출금리";#N/A,#N/A,FALSE,"신규대출";#N/A,#N/A,FALSE,"총액대출"}</definedName>
    <definedName name="SPE" localSheetId="0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localSheetId="1" hidden="1">{#N/A,#N/A,FALSE,"BS";#N/A,#N/A,FALSE,"PL";#N/A,#N/A,FALSE,"처분";#N/A,#N/A,FALSE,"현금";#N/A,#N/A,FALSE,"매출";#N/A,#N/A,FALSE,"원가";#N/A,#N/A,FALSE,"경영"}</definedName>
    <definedName name="srf" localSheetId="0" hidden="1">{#N/A,#N/A,FALSE,"BS";#N/A,#N/A,FALSE,"PL";#N/A,#N/A,FALSE,"처분";#N/A,#N/A,FALSE,"현금";#N/A,#N/A,FALSE,"매출";#N/A,#N/A,FALSE,"원가";#N/A,#N/A,FALSE,"경영"}</definedName>
    <definedName name="srf" hidden="1">{#N/A,#N/A,FALSE,"BS";#N/A,#N/A,FALSE,"PL";#N/A,#N/A,FALSE,"처분";#N/A,#N/A,FALSE,"현금";#N/A,#N/A,FALSE,"매출";#N/A,#N/A,FALSE,"원가";#N/A,#N/A,FALSE,"경영"}</definedName>
    <definedName name="SSD" localSheetId="1" hidden="1">{#N/A,#N/A,FALSE,"을지 (4)";#N/A,#N/A,FALSE,"을지 (5)";#N/A,#N/A,FALSE,"을지 (6)"}</definedName>
    <definedName name="SSD" localSheetId="0" hidden="1">{#N/A,#N/A,FALSE,"을지 (4)";#N/A,#N/A,FALSE,"을지 (5)";#N/A,#N/A,FALSE,"을지 (6)"}</definedName>
    <definedName name="SSD" hidden="1">{#N/A,#N/A,FALSE,"을지 (4)";#N/A,#N/A,FALSE,"을지 (5)";#N/A,#N/A,FALSE,"을지 (6)"}</definedName>
    <definedName name="SSS" localSheetId="1" hidden="1">#REF!</definedName>
    <definedName name="SSS" localSheetId="0" hidden="1">#REF!</definedName>
    <definedName name="SSS" hidden="1">#REF!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est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TextRefCopyRangeCount" localSheetId="1" hidden="1">5</definedName>
    <definedName name="TextRefCopyRangeCount" localSheetId="0" hidden="1">5</definedName>
    <definedName name="TextRefCopyRangeCount" hidden="1">22</definedName>
    <definedName name="Tina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ina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ony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ORSION" localSheetId="1" hidden="1">{#N/A,#N/A,FALSE,"단축1";#N/A,#N/A,FALSE,"단축2";#N/A,#N/A,FALSE,"단축3";#N/A,#N/A,FALSE,"장축";#N/A,#N/A,FALSE,"4WD"}</definedName>
    <definedName name="TORSION" localSheetId="0" hidden="1">{#N/A,#N/A,FALSE,"단축1";#N/A,#N/A,FALSE,"단축2";#N/A,#N/A,FALSE,"단축3";#N/A,#N/A,FALSE,"장축";#N/A,#N/A,FALSE,"4WD"}</definedName>
    <definedName name="TORSION" hidden="1">{#N/A,#N/A,FALSE,"단축1";#N/A,#N/A,FALSE,"단축2";#N/A,#N/A,FALSE,"단축3";#N/A,#N/A,FALSE,"장축";#N/A,#N/A,FALSE,"4WD"}</definedName>
    <definedName name="tp" localSheetId="1" hidden="1">{#N/A,#N/A,FALSE,"주요여수신";#N/A,#N/A,FALSE,"수신금리";#N/A,#N/A,FALSE,"대출금리";#N/A,#N/A,FALSE,"신규대출";#N/A,#N/A,FALSE,"총액대출"}</definedName>
    <definedName name="tp" localSheetId="0" hidden="1">{#N/A,#N/A,FALSE,"주요여수신";#N/A,#N/A,FALSE,"수신금리";#N/A,#N/A,FALSE,"대출금리";#N/A,#N/A,FALSE,"신규대출";#N/A,#N/A,FALSE,"총액대출"}</definedName>
    <definedName name="tp" hidden="1">{#N/A,#N/A,FALSE,"주요여수신";#N/A,#N/A,FALSE,"수신금리";#N/A,#N/A,FALSE,"대출금리";#N/A,#N/A,FALSE,"신규대출";#N/A,#N/A,FALSE,"총액대출"}</definedName>
    <definedName name="tw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tw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A" localSheetId="1" hidden="1">{#N/A,#N/A,FALSE,"초도품";#N/A,#N/A,FALSE,"초도품 (2)";#N/A,#N/A,FALSE,"초도품 (3)";#N/A,#N/A,FALSE,"초도품 (4)";#N/A,#N/A,FALSE,"초도품 (5)";#N/A,#N/A,FALSE,"초도품 (6)"}</definedName>
    <definedName name="WA" localSheetId="0" hidden="1">{#N/A,#N/A,FALSE,"초도품";#N/A,#N/A,FALSE,"초도품 (2)";#N/A,#N/A,FALSE,"초도품 (3)";#N/A,#N/A,FALSE,"초도품 (4)";#N/A,#N/A,FALSE,"초도품 (5)";#N/A,#N/A,FALSE,"초도품 (6)"}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localSheetId="1" hidden="1">{#N/A,#N/A,FALSE,"을지 (4)";#N/A,#N/A,FALSE,"을지 (5)";#N/A,#N/A,FALSE,"을지 (6)"}</definedName>
    <definedName name="WE" localSheetId="0" hidden="1">{#N/A,#N/A,FALSE,"을지 (4)";#N/A,#N/A,FALSE,"을지 (5)";#N/A,#N/A,FALSE,"을지 (6)"}</definedName>
    <definedName name="WE" hidden="1">{#N/A,#N/A,FALSE,"을지 (4)";#N/A,#N/A,FALSE,"을지 (5)";#N/A,#N/A,FALSE,"을지 (6)"}</definedName>
    <definedName name="WO\\\\\\재료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localSheetId="1" hidden="1">{#N/A,#N/A,FALSE,"을지 (4)";#N/A,#N/A,FALSE,"을지 (5)";#N/A,#N/A,FALSE,"을지 (6)"}</definedName>
    <definedName name="WQ" localSheetId="0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localSheetId="1" hidden="1">{#N/A,#N/A,FALSE,"Aging Summary";#N/A,#N/A,FALSE,"Ratio Analysis";#N/A,#N/A,FALSE,"Test 120 Day Accts";#N/A,#N/A,FALSE,"Tickmarks"}</definedName>
    <definedName name="wr" localSheetId="0" hidden="1">{#N/A,#N/A,FALSE,"Aging Summary";#N/A,#N/A,FALSE,"Ratio Analysis";#N/A,#N/A,FALSE,"Test 120 Day Accts";#N/A,#N/A,FALSE,"Tickmarks"}</definedName>
    <definedName name="wr" hidden="1">{#N/A,#N/A,FALSE,"Aging Summary";#N/A,#N/A,FALSE,"Ratio Analysis";#N/A,#N/A,FALSE,"Test 120 Day Accts";#N/A,#N/A,FALSE,"Tickmarks"}</definedName>
    <definedName name="wret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et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95년도결산보고서." localSheetId="0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localSheetId="1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CHESON94TAXRETURN." localSheetId="0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LL.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localSheetId="1" hidden="1">{#N/A,#N/A,FALSE,"을지 (4)";#N/A,#N/A,FALSE,"을지 (5)";#N/A,#N/A,FALSE,"을지 (6)"}</definedName>
    <definedName name="wrn.AU._.검사성적서." localSheetId="0" hidden="1">{#N/A,#N/A,FALSE,"을지 (4)";#N/A,#N/A,FALSE,"을지 (5)";#N/A,#N/A,FALSE,"을지 (6)"}</definedName>
    <definedName name="wrn.AU._.검사성적서." hidden="1">{#N/A,#N/A,FALSE,"을지 (4)";#N/A,#N/A,FALSE,"을지 (5)";#N/A,#N/A,FALSE,"을지 (6)"}</definedName>
    <definedName name="wrn.AU._.초도품._.보증서." localSheetId="1" hidden="1">{#N/A,#N/A,FALSE,"초도품";#N/A,#N/A,FALSE,"초도품 (2)";#N/A,#N/A,FALSE,"초도품 (3)";#N/A,#N/A,FALSE,"초도품 (4)";#N/A,#N/A,FALSE,"초도품 (5)";#N/A,#N/A,FALSE,"초도품 (6)"}</definedName>
    <definedName name="wrn.AU._.초도품._.보증서." localSheetId="0" hidden="1">{#N/A,#N/A,FALSE,"초도품";#N/A,#N/A,FALSE,"초도품 (2)";#N/A,#N/A,FALSE,"초도품 (3)";#N/A,#N/A,FALSE,"초도품 (4)";#N/A,#N/A,FALSE,"초도품 (5)";#N/A,#N/A,FALSE,"초도품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localSheetId="1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IC94TAX." localSheetId="0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localSheetId="1" hidden="1">{#N/A,#N/A,FALSE,"BS";#N/A,#N/A,FALSE,"PL";#N/A,#N/A,FALSE,"처분";#N/A,#N/A,FALSE,"현금";#N/A,#N/A,FALSE,"매출";#N/A,#N/A,FALSE,"원가";#N/A,#N/A,FALSE,"경영"}</definedName>
    <definedName name="wrn.COSA._.FS._.국문." localSheetId="0" hidden="1">{#N/A,#N/A,FALSE,"BS";#N/A,#N/A,FALSE,"PL";#N/A,#N/A,FALSE,"처분";#N/A,#N/A,FALSE,"현금";#N/A,#N/A,FALSE,"매출";#N/A,#N/A,FALSE,"원가";#N/A,#N/A,FALSE,"경영"}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localSheetId="1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COSA94TAXRETURN." localSheetId="0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IFF94TAX." localSheetId="1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IFF94TAX." localSheetId="0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jck94TAXRETURN.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Month._.End._.Print._.Out.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nbc." localSheetId="1" hidden="1">{#N/A,#N/A,FALSE,"1월";#N/A,#N/A,FALSE,"2월";#N/A,#N/A,FALSE,"3월";#N/A,#N/A,FALSE,"4월";#N/A,#N/A,FALSE,"5월";#N/A,#N/A,FALSE,"7월";#N/A,#N/A,FALSE,"8월";#N/A,#N/A,FALSE,"10월"}</definedName>
    <definedName name="wrn.nbc." localSheetId="0" hidden="1">{#N/A,#N/A,FALSE,"1월";#N/A,#N/A,FALSE,"2월";#N/A,#N/A,FALSE,"3월";#N/A,#N/A,FALSE,"4월";#N/A,#N/A,FALSE,"5월";#N/A,#N/A,FALSE,"7월";#N/A,#N/A,FALSE,"8월";#N/A,#N/A,FALSE,"10월"}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localSheetId="1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AIM._.TAX._.PRO." localSheetId="0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CB원가계산." hidden="1">{#N/A,#N/A,FALSE,"P.C.B"}</definedName>
    <definedName name="wrn.PrintAll." localSheetId="1" hidden="1">{#N/A,#N/A,TRUE,"Summary";#N/A,#N/A,TRUE,"IS";#N/A,#N/A,TRUE,"Adj";#N/A,#N/A,TRUE,"BS";#N/A,#N/A,TRUE,"CF";#N/A,#N/A,TRUE,"Debt";#N/A,#N/A,TRUE,"IRR"}</definedName>
    <definedName name="wrn.PrintAll." localSheetId="0" hidden="1">{#N/A,#N/A,TRUE,"Summary";#N/A,#N/A,TRUE,"IS";#N/A,#N/A,TRUE,"Adj";#N/A,#N/A,TRUE,"BS";#N/A,#N/A,TRUE,"CF";#N/A,#N/A,TRUE,"Debt";#N/A,#N/A,TRUE,"IRR"}</definedName>
    <definedName name="wrn.PrintAll." hidden="1">{#N/A,#N/A,TRUE,"Summary";#N/A,#N/A,TRUE,"IS";#N/A,#N/A,TRUE,"Adj";#N/A,#N/A,TRUE,"BS";#N/A,#N/A,TRUE,"CF";#N/A,#N/A,TRUE,"Debt";#N/A,#N/A,TRUE,"IRR"}</definedName>
    <definedName name="wrn.RANKED._.REC._.LLC.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wrn.RANKED._.REV._.GRP._.LLC." hidden="1">{#N/A,#N/A,FALSE,"CURRENCY";#N/A,#N/A,FALSE,"BONDS";#N/A,#N/A,FALSE,"GOLD";#N/A,#N/A,FALSE,"EXOTICS";#N/A,#N/A,FALSE,"NON-LATIN";#N/A,#N/A,FALSE,"HY BONDS";#N/A,#N/A,FALSE,"LA-ASIAN";#N/A,#N/A,FALSE,"EMG REPO";#N/A,#N/A,FALSE,"TREASURY REPO";#N/A,#N/A,FALSE,"EMG BONDS";#N/A,#N/A,FALSE,"EM OPTIONS";#N/A,#N/A,FALSE,"CREDIT DERIV";#N/A,#N/A,FALSE,"CORP DERIV";#N/A,#N/A,FALSE,"NON-MEX SPOT";#N/A,#N/A,FALSE,"ELECTRICITY";#N/A,#N/A,FALSE,"FE ASIA SPOT";#N/A,#N/A,FALSE,"MEX  FWD NDF"}</definedName>
    <definedName name="wrn.SAA94TAX." localSheetId="1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94TAX." localSheetId="0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localSheetId="1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saasimple." localSheetId="0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간단한세무조정계산서.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localSheetId="1" hidden="1">{#N/A,#N/A,FALSE,"BS";#N/A,#N/A,FALSE,"BS_2"}</definedName>
    <definedName name="wrn.결산공고." localSheetId="0" hidden="1">{#N/A,#N/A,FALSE,"BS";#N/A,#N/A,FALSE,"BS_2"}</definedName>
    <definedName name="wrn.결산공고." hidden="1">{#N/A,#N/A,FALSE,"BS";#N/A,#N/A,FALSE,"BS_2"}</definedName>
    <definedName name="wrn.결산보고서.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보고서.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localSheetId="1" hidden="1">{#N/A,#N/A,TRUE,"최종합계잔액시산표";#N/A,#N/A,TRUE,"최종대차대조표";#N/A,#N/A,TRUE,"최종손익계산서";#N/A,#N/A,TRUE,"재무상태변동표";#N/A,#N/A,TRUE,"이익잉여금처분"}</definedName>
    <definedName name="wrn.결산서." localSheetId="0" hidden="1">{#N/A,#N/A,TRUE,"최종합계잔액시산표";#N/A,#N/A,TRUE,"최종대차대조표";#N/A,#N/A,TRUE,"최종손익계산서";#N/A,#N/A,TRUE,"재무상태변동표";#N/A,#N/A,TRUE,"이익잉여금처분"}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localSheetId="1" hidden="1">{#N/A,#N/A,FALSE,"Sheet1";#N/A,#N/A,FALSE,"기평9607"}</definedName>
    <definedName name="wrn.보고서." localSheetId="0" hidden="1">{#N/A,#N/A,FALSE,"Sheet1";#N/A,#N/A,FALSE,"기평9607"}</definedName>
    <definedName name="wrn.보고서." hidden="1">{#N/A,#N/A,FALSE,"Sheet1";#N/A,#N/A,FALSE,"기평9607"}</definedName>
    <definedName name="wrn.비용예산처리지침서." localSheetId="1" hidden="1">{#N/A,#N/A,TRUE,"지침서";#N/A,#N/A,TRUE,"처리방법"}</definedName>
    <definedName name="wrn.비용예산처리지침서." localSheetId="0" hidden="1">{#N/A,#N/A,TRUE,"지침서";#N/A,#N/A,TRUE,"처리방법"}</definedName>
    <definedName name="wrn.비용예산처리지침서." hidden="1">{#N/A,#N/A,TRUE,"지침서";#N/A,#N/A,TRUE,"처리방법"}</definedName>
    <definedName name="wrn.세무조정계산서.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계산서.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세무조정모든양식.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손익보고.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localSheetId="1" hidden="1">{#N/A,#N/A,FALSE,"신규dep";#N/A,#N/A,FALSE,"신규dep-금형상각후";#N/A,#N/A,FALSE,"신규dep-연구비상각후";#N/A,#N/A,FALSE,"신규dep-기계,공구상각후"}</definedName>
    <definedName name="wrn.신규dep._.full._.set." localSheetId="0" hidden="1">{#N/A,#N/A,FALSE,"신규dep";#N/A,#N/A,FALSE,"신규dep-금형상각후";#N/A,#N/A,FALSE,"신규dep-연구비상각후";#N/A,#N/A,FALSE,"신규dep-기계,공구상각후"}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1." localSheetId="0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씨엠정산.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localSheetId="1" hidden="1">{#N/A,#N/A,FALSE,"BS";#N/A,#N/A,FALSE,"IS";#N/A,#N/A,FALSE,"결손금처리";#N/A,#N/A,FALSE,"cashflow"}</definedName>
    <definedName name="wrn.재무제표." localSheetId="0" hidden="1">{#N/A,#N/A,FALSE,"BS";#N/A,#N/A,FALSE,"IS";#N/A,#N/A,FALSE,"결손금처리";#N/A,#N/A,FALSE,"cashflow"}</definedName>
    <definedName name="wrn.재무제표." hidden="1">{#N/A,#N/A,FALSE,"BS";#N/A,#N/A,FALSE,"IS";#N/A,#N/A,FALSE,"결손금처리";#N/A,#N/A,FALSE,"cashflow"}</definedName>
    <definedName name="wrn.전부인쇄." localSheetId="1" hidden="1">{#N/A,#N/A,FALSE,"단축1";#N/A,#N/A,FALSE,"단축2";#N/A,#N/A,FALSE,"단축3";#N/A,#N/A,FALSE,"장축";#N/A,#N/A,FALSE,"4WD"}</definedName>
    <definedName name="wrn.전부인쇄." localSheetId="0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조흥94세무.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94세무.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localSheetId="1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조흥축약94." localSheetId="0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주간._.보고." hidden="1">{#N/A,#N/A,TRUE,"일정"}</definedName>
    <definedName name="wrn.한국은행._.보고서." localSheetId="1" hidden="1">{#N/A,#N/A,FALSE,"주요여수신";#N/A,#N/A,FALSE,"수신금리";#N/A,#N/A,FALSE,"대출금리";#N/A,#N/A,FALSE,"신규대출";#N/A,#N/A,FALSE,"총액대출"}</definedName>
    <definedName name="wrn.한국은행._.보고서." localSheetId="0" hidden="1">{#N/A,#N/A,FALSE,"주요여수신";#N/A,#N/A,FALSE,"수신금리";#N/A,#N/A,FALSE,"대출금리";#N/A,#N/A,FALSE,"신규대출";#N/A,#N/A,FALSE,"총액대출"}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localSheetId="1" hidden="1">{#N/A,#N/A,TRUE,"매출진척-1";#N/A,#N/A,TRUE,"매출진척-2";#N/A,#N/A,TRUE,"제품실적";#N/A,#N/A,TRUE,"RAC";#N/A,#N/A,TRUE,"PAC ";#N/A,#N/A,TRUE,"재고현황";#N/A,#N/A,TRUE,"공지사항"}</definedName>
    <definedName name="wrn.회의0104.XLS." localSheetId="0" hidden="1">{#N/A,#N/A,TRUE,"매출진척-1";#N/A,#N/A,TRUE,"매출진척-2";#N/A,#N/A,TRUE,"제품실적";#N/A,#N/A,TRUE,"RAC";#N/A,#N/A,TRUE,"PAC ";#N/A,#N/A,TRUE,"재고현황";#N/A,#N/A,TRUE,"공지사항"}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DS" localSheetId="1" hidden="1">{#N/A,#N/A,FALSE,"을지 (4)";#N/A,#N/A,FALSE,"을지 (5)";#N/A,#N/A,FALSE,"을지 (6)"}</definedName>
    <definedName name="XDS" localSheetId="0" hidden="1">{#N/A,#N/A,FALSE,"을지 (4)";#N/A,#N/A,FALSE,"을지 (5)";#N/A,#N/A,FALSE,"을지 (6)"}</definedName>
    <definedName name="XDS" hidden="1">{#N/A,#N/A,FALSE,"을지 (4)";#N/A,#N/A,FALSE,"을지 (5)";#N/A,#N/A,FALSE,"을지 (6)"}</definedName>
    <definedName name="xm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m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1" hidden="1">[6]Lead!#REF!</definedName>
    <definedName name="XREF_COLUMN_1" localSheetId="0" hidden="1">[6]Lead!#REF!</definedName>
    <definedName name="XREF_COLUMN_1" hidden="1">#REF!</definedName>
    <definedName name="XREF_COLUMN_11" localSheetId="1" hidden="1">#REF!</definedName>
    <definedName name="XREF_COLUMN_11" localSheetId="0" hidden="1">#REF!</definedName>
    <definedName name="XREF_COLUMN_11" hidden="1">#REF!</definedName>
    <definedName name="XREF_COLUMN_16" localSheetId="1" hidden="1">#REF!</definedName>
    <definedName name="XREF_COLUMN_16" localSheetId="0" hidden="1">#REF!</definedName>
    <definedName name="XREF_COLUMN_16" hidden="1">#REF!</definedName>
    <definedName name="XREF_COLUMN_18" localSheetId="1" hidden="1">#REF!</definedName>
    <definedName name="XREF_COLUMN_18" localSheetId="0" hidden="1">#REF!</definedName>
    <definedName name="XREF_COLUMN_18" hidden="1">#REF!</definedName>
    <definedName name="XREF_COLUMN_2" localSheetId="1" hidden="1">#REF!</definedName>
    <definedName name="XREF_COLUMN_2" localSheetId="0" hidden="1">#REF!</definedName>
    <definedName name="XREF_COLUMN_2" hidden="1">#REF!</definedName>
    <definedName name="XREF_COLUMN_24" localSheetId="1" hidden="1">#REF!</definedName>
    <definedName name="XREF_COLUMN_24" localSheetId="0" hidden="1">#REF!</definedName>
    <definedName name="XREF_COLUMN_24" hidden="1">#REF!</definedName>
    <definedName name="XREF_COLUMN_3" localSheetId="1" hidden="1">[7]가맹점매출!#REF!</definedName>
    <definedName name="XREF_COLUMN_3" hidden="1">[7]가맹점매출!#REF!</definedName>
    <definedName name="XREF_COLUMN_4" localSheetId="1" hidden="1">#REF!</definedName>
    <definedName name="XREF_COLUMN_4" localSheetId="0" hidden="1">#REF!</definedName>
    <definedName name="XREF_COLUMN_4" hidden="1">#REF!</definedName>
    <definedName name="XREF_COLUMN_5" localSheetId="1" hidden="1">#REF!</definedName>
    <definedName name="XREF_COLUMN_5" localSheetId="0" hidden="1">#REF!</definedName>
    <definedName name="XREF_COLUMN_5" hidden="1">#REF!</definedName>
    <definedName name="XREF_COLUMN_6" localSheetId="1" hidden="1">#REF!</definedName>
    <definedName name="XREF_COLUMN_6" localSheetId="0" hidden="1">#REF!</definedName>
    <definedName name="XREF_COLUMN_6" hidden="1">#REF!</definedName>
    <definedName name="XREF_COLUMN_7" localSheetId="1" hidden="1">#REF!</definedName>
    <definedName name="XREF_COLUMN_7" hidden="1">#REF!</definedName>
    <definedName name="XREF_COLUMN_8" localSheetId="1" hidden="1">#REF!</definedName>
    <definedName name="XREF_COLUMN_8" hidden="1">#REF!</definedName>
    <definedName name="XRefActiveRow" localSheetId="1" hidden="1">#REF!</definedName>
    <definedName name="XRefActiveRow" localSheetId="0" hidden="1">#REF!</definedName>
    <definedName name="XRefActiveRow" hidden="1">#REF!</definedName>
    <definedName name="XRefColumnsCount" localSheetId="1" hidden="1">2</definedName>
    <definedName name="XRefColumnsCount" localSheetId="0" hidden="1">2</definedName>
    <definedName name="XRefColumnsCount" hidden="1">1</definedName>
    <definedName name="XRefCopy1" localSheetId="1" hidden="1">#REF!</definedName>
    <definedName name="XRefCopy1" localSheetId="0" hidden="1">#REF!</definedName>
    <definedName name="XRefCopy1" hidden="1">#REF!</definedName>
    <definedName name="XRefCopy10Row" localSheetId="1" hidden="1">#REF!</definedName>
    <definedName name="XRefCopy10Row" localSheetId="0" hidden="1">#REF!</definedName>
    <definedName name="XRefCopy10Row" hidden="1">#REF!</definedName>
    <definedName name="XRefCopy11" localSheetId="1" hidden="1">#REF!</definedName>
    <definedName name="XRefCopy11" localSheetId="0" hidden="1">#REF!</definedName>
    <definedName name="XRefCopy11" hidden="1">#REF!</definedName>
    <definedName name="XRefCopy11Row" localSheetId="1" hidden="1">#REF!</definedName>
    <definedName name="XRefCopy11Row" localSheetId="0" hidden="1">#REF!</definedName>
    <definedName name="XRefCopy11Row" hidden="1">#REF!</definedName>
    <definedName name="XRefCopy12" localSheetId="1" hidden="1">#REF!</definedName>
    <definedName name="XRefCopy12" localSheetId="0" hidden="1">#REF!</definedName>
    <definedName name="XRefCopy12" hidden="1">#REF!</definedName>
    <definedName name="XRefCopy13" localSheetId="1" hidden="1">#REF!</definedName>
    <definedName name="XRefCopy13" hidden="1">#REF!</definedName>
    <definedName name="XRefCopy13Row" localSheetId="1" hidden="1">#REF!</definedName>
    <definedName name="XRefCopy13Row" localSheetId="0" hidden="1">#REF!</definedName>
    <definedName name="XRefCopy13Row" hidden="1">#REF!</definedName>
    <definedName name="XRefCopy14" localSheetId="1" hidden="1">#REF!</definedName>
    <definedName name="XRefCopy14" localSheetId="0" hidden="1">#REF!</definedName>
    <definedName name="XRefCopy14" hidden="1">#REF!</definedName>
    <definedName name="XRefCopy14Row" localSheetId="1" hidden="1">#REF!</definedName>
    <definedName name="XRefCopy14Row" localSheetId="0" hidden="1">#REF!</definedName>
    <definedName name="XRefCopy14Row" hidden="1">#REF!</definedName>
    <definedName name="XRefCopy15" localSheetId="1" hidden="1">[6]Lead!#REF!</definedName>
    <definedName name="XRefCopy15" hidden="1">[6]Lead!#REF!</definedName>
    <definedName name="XRefCopy15Row" localSheetId="1" hidden="1">#REF!</definedName>
    <definedName name="XRefCopy15Row" hidden="1">#REF!</definedName>
    <definedName name="XRefCopy16" localSheetId="1" hidden="1">[6]Lead!#REF!</definedName>
    <definedName name="XRefCopy16" hidden="1">[6]Lead!#REF!</definedName>
    <definedName name="XRefCopy16Row" localSheetId="1" hidden="1">#REF!</definedName>
    <definedName name="XRefCopy16Row" localSheetId="0" hidden="1">#REF!</definedName>
    <definedName name="XRefCopy16Row" hidden="1">#REF!</definedName>
    <definedName name="XRefCopy17" localSheetId="1" hidden="1">#REF!</definedName>
    <definedName name="XRefCopy17" hidden="1">#REF!</definedName>
    <definedName name="XRefCopy17Row" localSheetId="1" hidden="1">#REF!</definedName>
    <definedName name="XRefCopy17Row" localSheetId="0" hidden="1">#REF!</definedName>
    <definedName name="XRefCopy17Row" hidden="1">#REF!</definedName>
    <definedName name="XRefCopy18" localSheetId="1" hidden="1">#REF!</definedName>
    <definedName name="XRefCopy18" hidden="1">#REF!</definedName>
    <definedName name="XRefCopy18Row" localSheetId="1" hidden="1">#REF!</definedName>
    <definedName name="XRefCopy18Row" localSheetId="0" hidden="1">#REF!</definedName>
    <definedName name="XRefCopy18Row" hidden="1">#REF!</definedName>
    <definedName name="XRefCopy19" localSheetId="1" hidden="1">#REF!</definedName>
    <definedName name="XRefCopy19" localSheetId="0" hidden="1">#REF!</definedName>
    <definedName name="XRefCopy19" hidden="1">#REF!</definedName>
    <definedName name="XRefCopy19Row" localSheetId="1" hidden="1">#REF!</definedName>
    <definedName name="XRefCopy19Row" localSheetId="0" hidden="1">#REF!</definedName>
    <definedName name="XRefCopy19Row" hidden="1">#REF!</definedName>
    <definedName name="XRefCopy1Row" localSheetId="1" hidden="1">#REF!</definedName>
    <definedName name="XRefCopy1Row" localSheetId="0" hidden="1">#REF!</definedName>
    <definedName name="XRefCopy1Row" hidden="1">#REF!</definedName>
    <definedName name="XRefCopy2" localSheetId="1" hidden="1">#REF!</definedName>
    <definedName name="XRefCopy2" hidden="1">#REF!</definedName>
    <definedName name="XRefCopy20" localSheetId="1" hidden="1">#REF!</definedName>
    <definedName name="XRefCopy20" localSheetId="0" hidden="1">#REF!</definedName>
    <definedName name="XRefCopy20" hidden="1">#REF!</definedName>
    <definedName name="XRefCopy20Row" localSheetId="1" hidden="1">#REF!</definedName>
    <definedName name="XRefCopy20Row" localSheetId="0" hidden="1">#REF!</definedName>
    <definedName name="XRefCopy20Row" hidden="1">#REF!</definedName>
    <definedName name="XRefCopy21" localSheetId="1" hidden="1">#REF!</definedName>
    <definedName name="XRefCopy21" localSheetId="0" hidden="1">#REF!</definedName>
    <definedName name="XRefCopy21" hidden="1">#REF!</definedName>
    <definedName name="XRefCopy21Row" localSheetId="1" hidden="1">#REF!</definedName>
    <definedName name="XRefCopy21Row" localSheetId="0" hidden="1">#REF!</definedName>
    <definedName name="XRefCopy21Row" hidden="1">#REF!</definedName>
    <definedName name="XRefCopy22" localSheetId="1" hidden="1">#REF!</definedName>
    <definedName name="XRefCopy22" localSheetId="0" hidden="1">#REF!</definedName>
    <definedName name="XRefCopy22" hidden="1">#REF!</definedName>
    <definedName name="XRefCopy22Row" localSheetId="1" hidden="1">#REF!</definedName>
    <definedName name="XRefCopy22Row" localSheetId="0" hidden="1">#REF!</definedName>
    <definedName name="XRefCopy22Row" hidden="1">#REF!</definedName>
    <definedName name="XRefCopy23" localSheetId="1" hidden="1">#REF!</definedName>
    <definedName name="XRefCopy23" localSheetId="0" hidden="1">#REF!</definedName>
    <definedName name="XRefCopy23" hidden="1">#REF!</definedName>
    <definedName name="XRefCopy24" localSheetId="1" hidden="1">#REF!</definedName>
    <definedName name="XRefCopy24" localSheetId="0" hidden="1">#REF!</definedName>
    <definedName name="XRefCopy24" hidden="1">#REF!</definedName>
    <definedName name="XRefCopy24Row" localSheetId="1" hidden="1">#REF!</definedName>
    <definedName name="XRefCopy24Row" localSheetId="0" hidden="1">#REF!</definedName>
    <definedName name="XRefCopy24Row" hidden="1">#REF!</definedName>
    <definedName name="XRefCopy25" localSheetId="1" hidden="1">#REF!</definedName>
    <definedName name="XRefCopy25" localSheetId="0" hidden="1">#REF!</definedName>
    <definedName name="XRefCopy25" hidden="1">#REF!</definedName>
    <definedName name="XRefCopy26" localSheetId="1" hidden="1">#REF!</definedName>
    <definedName name="XRefCopy26" localSheetId="0" hidden="1">#REF!</definedName>
    <definedName name="XRefCopy26" hidden="1">#REF!</definedName>
    <definedName name="XRefCopy26Row" localSheetId="1" hidden="1">#REF!</definedName>
    <definedName name="XRefCopy26Row" localSheetId="0" hidden="1">#REF!</definedName>
    <definedName name="XRefCopy26Row" hidden="1">#REF!</definedName>
    <definedName name="XRefCopy27" localSheetId="1" hidden="1">#REF!</definedName>
    <definedName name="XRefCopy27" localSheetId="0" hidden="1">#REF!</definedName>
    <definedName name="XRefCopy27" hidden="1">#REF!</definedName>
    <definedName name="XRefCopy27Row" localSheetId="1" hidden="1">#REF!</definedName>
    <definedName name="XRefCopy27Row" localSheetId="0" hidden="1">#REF!</definedName>
    <definedName name="XRefCopy27Row" hidden="1">#REF!</definedName>
    <definedName name="XRefCopy28" hidden="1">'[8]분석적검토(SAP)'!$P$22</definedName>
    <definedName name="XRefCopy28Row" localSheetId="1" hidden="1">#REF!</definedName>
    <definedName name="XRefCopy28Row" localSheetId="0" hidden="1">#REF!</definedName>
    <definedName name="XRefCopy28Row" hidden="1">#REF!</definedName>
    <definedName name="XRefCopy29" localSheetId="1" hidden="1">'[8]분석적검토(SAP)'!$P$24</definedName>
    <definedName name="XRefCopy29" localSheetId="0" hidden="1">'[8]분석적검토(SAP)'!$P$24</definedName>
    <definedName name="XRefCopy29" hidden="1">#REF!</definedName>
    <definedName name="XRefCopy29Row" localSheetId="1" hidden="1">#REF!</definedName>
    <definedName name="XRefCopy29Row" localSheetId="0" hidden="1">#REF!</definedName>
    <definedName name="XRefCopy29Row" hidden="1">#REF!</definedName>
    <definedName name="XRefCopy2Row" localSheetId="1" hidden="1">#REF!</definedName>
    <definedName name="XRefCopy2Row" localSheetId="0" hidden="1">#REF!</definedName>
    <definedName name="XRefCopy2Row" hidden="1">#REF!</definedName>
    <definedName name="XRefCopy3" localSheetId="1" hidden="1">#REF!</definedName>
    <definedName name="XRefCopy3" localSheetId="0" hidden="1">#REF!</definedName>
    <definedName name="XRefCopy3" hidden="1">#REF!</definedName>
    <definedName name="XRefCopy30" hidden="1">'[8]분석적검토(SAP)'!$P$24</definedName>
    <definedName name="XRefCopy30Row" localSheetId="1" hidden="1">#REF!</definedName>
    <definedName name="XRefCopy30Row" localSheetId="0" hidden="1">#REF!</definedName>
    <definedName name="XRefCopy30Row" hidden="1">#REF!</definedName>
    <definedName name="XRefCopy31" localSheetId="1" hidden="1">'[8]분석적검토(SAP)'!$P$26</definedName>
    <definedName name="XRefCopy31" localSheetId="0" hidden="1">'[8]분석적검토(SAP)'!$P$26</definedName>
    <definedName name="XRefCopy31" hidden="1">#REF!</definedName>
    <definedName name="XRefCopy31Row" localSheetId="1" hidden="1">#REF!</definedName>
    <definedName name="XRefCopy31Row" localSheetId="0" hidden="1">#REF!</definedName>
    <definedName name="XRefCopy31Row" hidden="1">#REF!</definedName>
    <definedName name="XRefCopy32" hidden="1">'[8]분석적검토(SAP)'!$P$26</definedName>
    <definedName name="XRefCopy32Row" localSheetId="1" hidden="1">#REF!</definedName>
    <definedName name="XRefCopy32Row" localSheetId="0" hidden="1">#REF!</definedName>
    <definedName name="XRefCopy32Row" hidden="1">#REF!</definedName>
    <definedName name="XRefCopy33" localSheetId="1" hidden="1">'[8]분석적검토(SAP)'!$P$26</definedName>
    <definedName name="XRefCopy33" localSheetId="0" hidden="1">'[8]분석적검토(SAP)'!$P$26</definedName>
    <definedName name="XRefCopy33" hidden="1">#REF!</definedName>
    <definedName name="XRefCopy33Row" localSheetId="1" hidden="1">#REF!</definedName>
    <definedName name="XRefCopy33Row" localSheetId="0" hidden="1">#REF!</definedName>
    <definedName name="XRefCopy33Row" hidden="1">#REF!</definedName>
    <definedName name="XRefCopy34" hidden="1">'[8]분석적검토(SAP)'!$P$27</definedName>
    <definedName name="XRefCopy34Row" localSheetId="1" hidden="1">#REF!</definedName>
    <definedName name="XRefCopy34Row" localSheetId="0" hidden="1">#REF!</definedName>
    <definedName name="XRefCopy34Row" hidden="1">#REF!</definedName>
    <definedName name="XRefCopy35" localSheetId="1" hidden="1">'[8]분석적검토(SAP)'!$P$30</definedName>
    <definedName name="XRefCopy35" localSheetId="0" hidden="1">'[8]분석적검토(SAP)'!$P$30</definedName>
    <definedName name="XRefCopy35" hidden="1">#REF!</definedName>
    <definedName name="XRefCopy35Row" localSheetId="1" hidden="1">#REF!</definedName>
    <definedName name="XRefCopy35Row" localSheetId="0" hidden="1">#REF!</definedName>
    <definedName name="XRefCopy35Row" hidden="1">#REF!</definedName>
    <definedName name="XRefCopy36" hidden="1">'[8]분석적검토(SAP)'!$P$31</definedName>
    <definedName name="XRefCopy36Row" localSheetId="1" hidden="1">#REF!</definedName>
    <definedName name="XRefCopy36Row" localSheetId="0" hidden="1">#REF!</definedName>
    <definedName name="XRefCopy36Row" hidden="1">#REF!</definedName>
    <definedName name="XRefCopy37" localSheetId="1" hidden="1">'[8]분석적검토(SAP)'!$P$33</definedName>
    <definedName name="XRefCopy37" localSheetId="0" hidden="1">'[8]분석적검토(SAP)'!$P$33</definedName>
    <definedName name="XRefCopy37" hidden="1">#REF!</definedName>
    <definedName name="XRefCopy37Row" localSheetId="1" hidden="1">#REF!</definedName>
    <definedName name="XRefCopy37Row" localSheetId="0" hidden="1">#REF!</definedName>
    <definedName name="XRefCopy37Row" hidden="1">#REF!</definedName>
    <definedName name="XRefCopy38" hidden="1">'[8]분석적검토(SAP)'!$P$34</definedName>
    <definedName name="XRefCopy38Row" localSheetId="1" hidden="1">#REF!</definedName>
    <definedName name="XRefCopy38Row" localSheetId="0" hidden="1">#REF!</definedName>
    <definedName name="XRefCopy38Row" hidden="1">#REF!</definedName>
    <definedName name="XRefCopy39" hidden="1">'[8]분석적검토(SAP)'!$P$35</definedName>
    <definedName name="XRefCopy39Row" localSheetId="1" hidden="1">#REF!</definedName>
    <definedName name="XRefCopy39Row" localSheetId="0" hidden="1">#REF!</definedName>
    <definedName name="XRefCopy39Row" hidden="1">#REF!</definedName>
    <definedName name="XRefCopy3Row" localSheetId="1" hidden="1">#REF!</definedName>
    <definedName name="XRefCopy3Row" hidden="1">#REF!</definedName>
    <definedName name="XRefCopy4" localSheetId="1" hidden="1">#REF!</definedName>
    <definedName name="XRefCopy4" localSheetId="0" hidden="1">#REF!</definedName>
    <definedName name="XRefCopy4" hidden="1">#REF!</definedName>
    <definedName name="XRefCopy40" hidden="1">'[8]분석적검토(SAP)'!$P$37</definedName>
    <definedName name="XRefCopy40Row" localSheetId="1" hidden="1">#REF!</definedName>
    <definedName name="XRefCopy40Row" localSheetId="0" hidden="1">#REF!</definedName>
    <definedName name="XRefCopy40Row" hidden="1">#REF!</definedName>
    <definedName name="XRefCopy41" hidden="1">'[8]분석적검토(SAP)'!$P$39</definedName>
    <definedName name="XRefCopy41Row" localSheetId="1" hidden="1">#REF!</definedName>
    <definedName name="XRefCopy41Row" localSheetId="0" hidden="1">#REF!</definedName>
    <definedName name="XRefCopy41Row" hidden="1">#REF!</definedName>
    <definedName name="XRefCopy42" hidden="1">'[8]분석적검토(SAP)'!$P$40</definedName>
    <definedName name="XRefCopy42Row" localSheetId="1" hidden="1">#REF!</definedName>
    <definedName name="XRefCopy42Row" localSheetId="0" hidden="1">#REF!</definedName>
    <definedName name="XRefCopy42Row" hidden="1">#REF!</definedName>
    <definedName name="XRefCopy43" hidden="1">'[8]분석적검토(SAP)'!$P$41</definedName>
    <definedName name="XRefCopy43Row" localSheetId="1" hidden="1">#REF!</definedName>
    <definedName name="XRefCopy43Row" localSheetId="0" hidden="1">#REF!</definedName>
    <definedName name="XRefCopy43Row" hidden="1">#REF!</definedName>
    <definedName name="XRefCopy44Row" localSheetId="1" hidden="1">#REF!</definedName>
    <definedName name="XRefCopy44Row" localSheetId="0" hidden="1">#REF!</definedName>
    <definedName name="XRefCopy44Row" hidden="1">#REF!</definedName>
    <definedName name="XRefCopy45Row" localSheetId="1" hidden="1">#REF!</definedName>
    <definedName name="XRefCopy45Row" localSheetId="0" hidden="1">#REF!</definedName>
    <definedName name="XRefCopy45Row" hidden="1">#REF!</definedName>
    <definedName name="XRefCopy46Row" localSheetId="1" hidden="1">#REF!</definedName>
    <definedName name="XRefCopy46Row" localSheetId="0" hidden="1">#REF!</definedName>
    <definedName name="XRefCopy46Row" hidden="1">#REF!</definedName>
    <definedName name="XRefCopy47Row" localSheetId="1" hidden="1">#REF!</definedName>
    <definedName name="XRefCopy47Row" localSheetId="0" hidden="1">#REF!</definedName>
    <definedName name="XRefCopy47Row" hidden="1">#REF!</definedName>
    <definedName name="XRefCopy48Row" localSheetId="1" hidden="1">#REF!</definedName>
    <definedName name="XRefCopy48Row" localSheetId="0" hidden="1">#REF!</definedName>
    <definedName name="XRefCopy48Row" hidden="1">#REF!</definedName>
    <definedName name="XRefCopy49Row" localSheetId="1" hidden="1">#REF!</definedName>
    <definedName name="XRefCopy49Row" localSheetId="0" hidden="1">#REF!</definedName>
    <definedName name="XRefCopy49Row" hidden="1">#REF!</definedName>
    <definedName name="XRefCopy4Row" localSheetId="1" hidden="1">#REF!</definedName>
    <definedName name="XRefCopy4Row" hidden="1">#REF!</definedName>
    <definedName name="XRefCopy5" localSheetId="1" hidden="1">#REF!</definedName>
    <definedName name="XRefCopy5" localSheetId="0" hidden="1">#REF!</definedName>
    <definedName name="XRefCopy5" hidden="1">#REF!</definedName>
    <definedName name="XRefCopy50Row" localSheetId="1" hidden="1">#REF!</definedName>
    <definedName name="XRefCopy50Row" localSheetId="0" hidden="1">#REF!</definedName>
    <definedName name="XRefCopy50Row" hidden="1">#REF!</definedName>
    <definedName name="XRefCopy51" localSheetId="1" hidden="1">#REF!</definedName>
    <definedName name="XRefCopy51" localSheetId="0" hidden="1">#REF!</definedName>
    <definedName name="XRefCopy51" hidden="1">#REF!</definedName>
    <definedName name="XRefCopy51Row" localSheetId="1" hidden="1">#REF!</definedName>
    <definedName name="XRefCopy51Row" localSheetId="0" hidden="1">#REF!</definedName>
    <definedName name="XRefCopy51Row" hidden="1">#REF!</definedName>
    <definedName name="XRefCopy52Row" localSheetId="1" hidden="1">#REF!</definedName>
    <definedName name="XRefCopy52Row" localSheetId="0" hidden="1">#REF!</definedName>
    <definedName name="XRefCopy52Row" hidden="1">#REF!</definedName>
    <definedName name="XRefCopy53Row" localSheetId="1" hidden="1">#REF!</definedName>
    <definedName name="XRefCopy53Row" localSheetId="0" hidden="1">#REF!</definedName>
    <definedName name="XRefCopy53Row" hidden="1">#REF!</definedName>
    <definedName name="XRefCopy54Row" localSheetId="1" hidden="1">#REF!</definedName>
    <definedName name="XRefCopy54Row" localSheetId="0" hidden="1">#REF!</definedName>
    <definedName name="XRefCopy54Row" hidden="1">#REF!</definedName>
    <definedName name="XRefCopy55Row" localSheetId="1" hidden="1">#REF!</definedName>
    <definedName name="XRefCopy55Row" localSheetId="0" hidden="1">#REF!</definedName>
    <definedName name="XRefCopy55Row" hidden="1">#REF!</definedName>
    <definedName name="XRefCopy56Row" localSheetId="1" hidden="1">#REF!</definedName>
    <definedName name="XRefCopy56Row" localSheetId="0" hidden="1">#REF!</definedName>
    <definedName name="XRefCopy56Row" hidden="1">#REF!</definedName>
    <definedName name="XRefCopy58Row" localSheetId="1" hidden="1">#REF!</definedName>
    <definedName name="XRefCopy58Row" localSheetId="0" hidden="1">#REF!</definedName>
    <definedName name="XRefCopy58Row" hidden="1">#REF!</definedName>
    <definedName name="XRefCopy59Row" localSheetId="1" hidden="1">#REF!</definedName>
    <definedName name="XRefCopy59Row" localSheetId="0" hidden="1">#REF!</definedName>
    <definedName name="XRefCopy59Row" hidden="1">#REF!</definedName>
    <definedName name="XRefCopy5Row" localSheetId="1" hidden="1">#REF!</definedName>
    <definedName name="XRefCopy5Row" hidden="1">#REF!</definedName>
    <definedName name="XRefCopy6" localSheetId="1" hidden="1">#REF!</definedName>
    <definedName name="XRefCopy6" hidden="1">#REF!</definedName>
    <definedName name="XRefCopy60Row" localSheetId="1" hidden="1">#REF!</definedName>
    <definedName name="XRefCopy60Row" localSheetId="0" hidden="1">#REF!</definedName>
    <definedName name="XRefCopy60Row" hidden="1">#REF!</definedName>
    <definedName name="XRefCopy61Row" localSheetId="1" hidden="1">#REF!</definedName>
    <definedName name="XRefCopy61Row" localSheetId="0" hidden="1">#REF!</definedName>
    <definedName name="XRefCopy61Row" hidden="1">#REF!</definedName>
    <definedName name="XRefCopy62Row" localSheetId="1" hidden="1">#REF!</definedName>
    <definedName name="XRefCopy62Row" localSheetId="0" hidden="1">#REF!</definedName>
    <definedName name="XRefCopy62Row" hidden="1">#REF!</definedName>
    <definedName name="XRefCopy63Row" localSheetId="1" hidden="1">#REF!</definedName>
    <definedName name="XRefCopy63Row" localSheetId="0" hidden="1">#REF!</definedName>
    <definedName name="XRefCopy63Row" hidden="1">#REF!</definedName>
    <definedName name="XRefCopy64Row" localSheetId="1" hidden="1">#REF!</definedName>
    <definedName name="XRefCopy64Row" localSheetId="0" hidden="1">#REF!</definedName>
    <definedName name="XRefCopy64Row" hidden="1">#REF!</definedName>
    <definedName name="XRefCopy65Row" localSheetId="1" hidden="1">#REF!</definedName>
    <definedName name="XRefCopy65Row" localSheetId="0" hidden="1">#REF!</definedName>
    <definedName name="XRefCopy65Row" hidden="1">#REF!</definedName>
    <definedName name="XRefCopy66Row" localSheetId="1" hidden="1">#REF!</definedName>
    <definedName name="XRefCopy66Row" localSheetId="0" hidden="1">#REF!</definedName>
    <definedName name="XRefCopy66Row" hidden="1">#REF!</definedName>
    <definedName name="XRefCopy67Row" localSheetId="1" hidden="1">#REF!</definedName>
    <definedName name="XRefCopy67Row" localSheetId="0" hidden="1">#REF!</definedName>
    <definedName name="XRefCopy67Row" hidden="1">#REF!</definedName>
    <definedName name="XRefCopy68Row" localSheetId="1" hidden="1">#REF!</definedName>
    <definedName name="XRefCopy68Row" localSheetId="0" hidden="1">#REF!</definedName>
    <definedName name="XRefCopy68Row" hidden="1">#REF!</definedName>
    <definedName name="XRefCopy69Row" localSheetId="1" hidden="1">#REF!</definedName>
    <definedName name="XRefCopy69Row" localSheetId="0" hidden="1">#REF!</definedName>
    <definedName name="XRefCopy69Row" hidden="1">#REF!</definedName>
    <definedName name="XRefCopy6Row" localSheetId="1" hidden="1">#REF!</definedName>
    <definedName name="XRefCopy6Row" localSheetId="0" hidden="1">#REF!</definedName>
    <definedName name="XRefCopy6Row" hidden="1">#REF!</definedName>
    <definedName name="XRefCopy7" localSheetId="1" hidden="1">#REF!</definedName>
    <definedName name="XRefCopy7" localSheetId="0" hidden="1">#REF!</definedName>
    <definedName name="XRefCopy7" hidden="1">#REF!</definedName>
    <definedName name="XRefCopy70Row" localSheetId="1" hidden="1">#REF!</definedName>
    <definedName name="XRefCopy70Row" localSheetId="0" hidden="1">#REF!</definedName>
    <definedName name="XRefCopy70Row" hidden="1">#REF!</definedName>
    <definedName name="XRefCopy71Row" localSheetId="1" hidden="1">#REF!</definedName>
    <definedName name="XRefCopy71Row" localSheetId="0" hidden="1">#REF!</definedName>
    <definedName name="XRefCopy71Row" hidden="1">#REF!</definedName>
    <definedName name="XRefCopy72Row" localSheetId="1" hidden="1">#REF!</definedName>
    <definedName name="XRefCopy72Row" localSheetId="0" hidden="1">#REF!</definedName>
    <definedName name="XRefCopy72Row" hidden="1">#REF!</definedName>
    <definedName name="XRefCopy73Row" localSheetId="1" hidden="1">#REF!</definedName>
    <definedName name="XRefCopy73Row" localSheetId="0" hidden="1">#REF!</definedName>
    <definedName name="XRefCopy73Row" hidden="1">#REF!</definedName>
    <definedName name="XRefCopy74Row" localSheetId="1" hidden="1">#REF!</definedName>
    <definedName name="XRefCopy74Row" localSheetId="0" hidden="1">#REF!</definedName>
    <definedName name="XRefCopy74Row" hidden="1">#REF!</definedName>
    <definedName name="XRefCopy75Row" localSheetId="1" hidden="1">#REF!</definedName>
    <definedName name="XRefCopy75Row" localSheetId="0" hidden="1">#REF!</definedName>
    <definedName name="XRefCopy75Row" hidden="1">#REF!</definedName>
    <definedName name="XRefCopy76Row" localSheetId="1" hidden="1">#REF!</definedName>
    <definedName name="XRefCopy76Row" localSheetId="0" hidden="1">#REF!</definedName>
    <definedName name="XRefCopy76Row" hidden="1">#REF!</definedName>
    <definedName name="XRefCopy77Row" localSheetId="1" hidden="1">#REF!</definedName>
    <definedName name="XRefCopy77Row" localSheetId="0" hidden="1">#REF!</definedName>
    <definedName name="XRefCopy77Row" hidden="1">#REF!</definedName>
    <definedName name="XRefCopy79Row" localSheetId="1" hidden="1">#REF!</definedName>
    <definedName name="XRefCopy79Row" localSheetId="0" hidden="1">#REF!</definedName>
    <definedName name="XRefCopy79Row" hidden="1">#REF!</definedName>
    <definedName name="XRefCopy7Row" localSheetId="1" hidden="1">#REF!</definedName>
    <definedName name="XRefCopy7Row" localSheetId="0" hidden="1">#REF!</definedName>
    <definedName name="XRefCopy7Row" hidden="1">#REF!</definedName>
    <definedName name="XRefCopy8" localSheetId="1" hidden="1">#REF!</definedName>
    <definedName name="XRefCopy8" localSheetId="0" hidden="1">#REF!</definedName>
    <definedName name="XRefCopy8" hidden="1">#REF!</definedName>
    <definedName name="XRefCopy80Row" localSheetId="1" hidden="1">#REF!</definedName>
    <definedName name="XRefCopy80Row" localSheetId="0" hidden="1">#REF!</definedName>
    <definedName name="XRefCopy80Row" hidden="1">#REF!</definedName>
    <definedName name="XRefCopy81Row" localSheetId="1" hidden="1">#REF!</definedName>
    <definedName name="XRefCopy81Row" localSheetId="0" hidden="1">#REF!</definedName>
    <definedName name="XRefCopy81Row" hidden="1">#REF!</definedName>
    <definedName name="XRefCopy82Row" localSheetId="1" hidden="1">#REF!</definedName>
    <definedName name="XRefCopy82Row" localSheetId="0" hidden="1">#REF!</definedName>
    <definedName name="XRefCopy82Row" hidden="1">#REF!</definedName>
    <definedName name="XRefCopy9Row" localSheetId="1" hidden="1">#REF!</definedName>
    <definedName name="XRefCopy9Row" localSheetId="0" hidden="1">#REF!</definedName>
    <definedName name="XRefCopy9Row" hidden="1">#REF!</definedName>
    <definedName name="XRefCopyRangeCount" localSheetId="1" hidden="1">5</definedName>
    <definedName name="XRefCopyRangeCount" localSheetId="0" hidden="1">5</definedName>
    <definedName name="XRefCopyRangeCount" hidden="1">1</definedName>
    <definedName name="XRefPaste1" localSheetId="1" hidden="1">#REF!</definedName>
    <definedName name="XRefPaste1" localSheetId="0" hidden="1">#REF!</definedName>
    <definedName name="XRefPaste1" hidden="1">#REF!</definedName>
    <definedName name="XRefPaste10" localSheetId="1" hidden="1">#REF!</definedName>
    <definedName name="XRefPaste10" hidden="1">#REF!</definedName>
    <definedName name="XRefPaste11" localSheetId="1" hidden="1">#REF!</definedName>
    <definedName name="XRefPaste11" localSheetId="0" hidden="1">#REF!</definedName>
    <definedName name="XRefPaste11" hidden="1">#REF!</definedName>
    <definedName name="XRefPaste11Row" localSheetId="1" hidden="1">#REF!</definedName>
    <definedName name="XRefPaste11Row" localSheetId="0" hidden="1">#REF!</definedName>
    <definedName name="XRefPaste11Row" hidden="1">#REF!</definedName>
    <definedName name="XRefPaste12" localSheetId="1" hidden="1">#REF!</definedName>
    <definedName name="XRefPaste12" hidden="1">#REF!</definedName>
    <definedName name="XRefPaste12Row" localSheetId="1" hidden="1">#REF!</definedName>
    <definedName name="XRefPaste12Row" localSheetId="0" hidden="1">#REF!</definedName>
    <definedName name="XRefPaste12Row" hidden="1">#REF!</definedName>
    <definedName name="XRefPaste13" localSheetId="1" hidden="1">#REF!</definedName>
    <definedName name="XRefPaste13" localSheetId="0" hidden="1">#REF!</definedName>
    <definedName name="XRefPaste13" hidden="1">#REF!</definedName>
    <definedName name="XRefPaste14" localSheetId="1" hidden="1">#REF!</definedName>
    <definedName name="XRefPaste14" localSheetId="0" hidden="1">#REF!</definedName>
    <definedName name="XRefPaste14" hidden="1">#REF!</definedName>
    <definedName name="XRefPaste14Row" localSheetId="1" hidden="1">#REF!</definedName>
    <definedName name="XRefPaste14Row" localSheetId="0" hidden="1">#REF!</definedName>
    <definedName name="XRefPaste14Row" hidden="1">#REF!</definedName>
    <definedName name="XRefPaste15" localSheetId="1" hidden="1">#REF!</definedName>
    <definedName name="XRefPaste15" localSheetId="0" hidden="1">#REF!</definedName>
    <definedName name="XRefPaste15" hidden="1">#REF!</definedName>
    <definedName name="XRefPaste15Row" localSheetId="1" hidden="1">#REF!</definedName>
    <definedName name="XRefPaste15Row" localSheetId="0" hidden="1">#REF!</definedName>
    <definedName name="XRefPaste15Row" hidden="1">#REF!</definedName>
    <definedName name="XRefPaste16" localSheetId="1" hidden="1">#REF!</definedName>
    <definedName name="XRefPaste16" localSheetId="0" hidden="1">#REF!</definedName>
    <definedName name="XRefPaste16" hidden="1">#REF!</definedName>
    <definedName name="XRefPaste16Row" localSheetId="1" hidden="1">#REF!</definedName>
    <definedName name="XRefPaste16Row" localSheetId="0" hidden="1">#REF!</definedName>
    <definedName name="XRefPaste16Row" hidden="1">#REF!</definedName>
    <definedName name="XRefPaste17" localSheetId="1" hidden="1">#REF!</definedName>
    <definedName name="XRefPaste17" hidden="1">#REF!</definedName>
    <definedName name="XRefPaste17Row" localSheetId="1" hidden="1">#REF!</definedName>
    <definedName name="XRefPaste17Row" localSheetId="0" hidden="1">#REF!</definedName>
    <definedName name="XRefPaste17Row" hidden="1">#REF!</definedName>
    <definedName name="XRefPaste18" localSheetId="1" hidden="1">#REF!</definedName>
    <definedName name="XRefPaste18" hidden="1">#REF!</definedName>
    <definedName name="XRefPaste18Row" localSheetId="1" hidden="1">#REF!</definedName>
    <definedName name="XRefPaste18Row" localSheetId="0" hidden="1">#REF!</definedName>
    <definedName name="XRefPaste18Row" hidden="1">#REF!</definedName>
    <definedName name="XRefPaste19Row" localSheetId="1" hidden="1">#REF!</definedName>
    <definedName name="XRefPaste19Row" localSheetId="0" hidden="1">#REF!</definedName>
    <definedName name="XRefPaste19Row" hidden="1">#REF!</definedName>
    <definedName name="XRefPaste1Row" localSheetId="1" hidden="1">#REF!</definedName>
    <definedName name="XRefPaste1Row" localSheetId="0" hidden="1">#REF!</definedName>
    <definedName name="XRefPaste1Row" hidden="1">#REF!</definedName>
    <definedName name="XRefPaste2" localSheetId="1" hidden="1">#REF!</definedName>
    <definedName name="XRefPaste2" localSheetId="0" hidden="1">#REF!</definedName>
    <definedName name="XRefPaste2" hidden="1">#REF!</definedName>
    <definedName name="XRefPaste20" localSheetId="1" hidden="1">#REF!</definedName>
    <definedName name="XRefPaste20" localSheetId="0" hidden="1">#REF!</definedName>
    <definedName name="XRefPaste20" hidden="1">#REF!</definedName>
    <definedName name="XRefPaste21" localSheetId="1" hidden="1">#REF!</definedName>
    <definedName name="XRefPaste21" localSheetId="0" hidden="1">#REF!</definedName>
    <definedName name="XRefPaste21" hidden="1">#REF!</definedName>
    <definedName name="XRefPaste21Row" localSheetId="1" hidden="1">#REF!</definedName>
    <definedName name="XRefPaste21Row" localSheetId="0" hidden="1">#REF!</definedName>
    <definedName name="XRefPaste21Row" hidden="1">#REF!</definedName>
    <definedName name="XRefPaste22" localSheetId="1" hidden="1">#REF!</definedName>
    <definedName name="XRefPaste22" localSheetId="0" hidden="1">#REF!</definedName>
    <definedName name="XRefPaste22" hidden="1">#REF!</definedName>
    <definedName name="XRefPaste23" localSheetId="1" hidden="1">#REF!</definedName>
    <definedName name="XRefPaste23" localSheetId="0" hidden="1">#REF!</definedName>
    <definedName name="XRefPaste23" hidden="1">#REF!</definedName>
    <definedName name="XRefPaste23Row" localSheetId="1" hidden="1">#REF!</definedName>
    <definedName name="XRefPaste23Row" localSheetId="0" hidden="1">#REF!</definedName>
    <definedName name="XRefPaste23Row" hidden="1">#REF!</definedName>
    <definedName name="XRefPaste24Row" localSheetId="1" hidden="1">#REF!</definedName>
    <definedName name="XRefPaste24Row" localSheetId="0" hidden="1">#REF!</definedName>
    <definedName name="XRefPaste24Row" hidden="1">#REF!</definedName>
    <definedName name="XRefPaste25" localSheetId="1" hidden="1">#REF!</definedName>
    <definedName name="XRefPaste25" localSheetId="0" hidden="1">#REF!</definedName>
    <definedName name="XRefPaste25" hidden="1">#REF!</definedName>
    <definedName name="XRefPaste25Row" localSheetId="1" hidden="1">#REF!</definedName>
    <definedName name="XRefPaste25Row" localSheetId="0" hidden="1">#REF!</definedName>
    <definedName name="XRefPaste25Row" hidden="1">#REF!</definedName>
    <definedName name="XRefPaste26Row" localSheetId="1" hidden="1">#REF!</definedName>
    <definedName name="XRefPaste26Row" localSheetId="0" hidden="1">#REF!</definedName>
    <definedName name="XRefPaste26Row" hidden="1">#REF!</definedName>
    <definedName name="XRefPaste27" localSheetId="1" hidden="1">#REF!</definedName>
    <definedName name="XRefPaste27" localSheetId="0" hidden="1">#REF!</definedName>
    <definedName name="XRefPaste27" hidden="1">#REF!</definedName>
    <definedName name="XRefPaste27Row" localSheetId="1" hidden="1">#REF!</definedName>
    <definedName name="XRefPaste27Row" localSheetId="0" hidden="1">#REF!</definedName>
    <definedName name="XRefPaste27Row" hidden="1">#REF!</definedName>
    <definedName name="XRefPaste28Row" localSheetId="1" hidden="1">#REF!</definedName>
    <definedName name="XRefPaste28Row" localSheetId="0" hidden="1">#REF!</definedName>
    <definedName name="XRefPaste28Row" hidden="1">#REF!</definedName>
    <definedName name="XRefPaste29" localSheetId="1" hidden="1">#REF!</definedName>
    <definedName name="XRefPaste29" localSheetId="0" hidden="1">#REF!</definedName>
    <definedName name="XRefPaste29" hidden="1">#REF!</definedName>
    <definedName name="XRefPaste29Row" localSheetId="1" hidden="1">#REF!</definedName>
    <definedName name="XRefPaste29Row" localSheetId="0" hidden="1">#REF!</definedName>
    <definedName name="XRefPaste29Row" hidden="1">#REF!</definedName>
    <definedName name="XRefPaste2Row" localSheetId="1" hidden="1">#REF!</definedName>
    <definedName name="XRefPaste2Row" localSheetId="0" hidden="1">#REF!</definedName>
    <definedName name="XRefPaste2Row" hidden="1">#REF!</definedName>
    <definedName name="XRefPaste3" localSheetId="1" hidden="1">#REF!</definedName>
    <definedName name="XRefPaste3" localSheetId="0" hidden="1">#REF!</definedName>
    <definedName name="XRefPaste3" hidden="1">#REF!</definedName>
    <definedName name="XRefPaste30" localSheetId="1" hidden="1">'[8]분석적검토(SAP)'!$P$23</definedName>
    <definedName name="XRefPaste30" localSheetId="0" hidden="1">'[8]분석적검토(SAP)'!$P$23</definedName>
    <definedName name="XRefPaste30" hidden="1">#REF!</definedName>
    <definedName name="XRefPaste30Row" localSheetId="1" hidden="1">#REF!</definedName>
    <definedName name="XRefPaste30Row" localSheetId="0" hidden="1">#REF!</definedName>
    <definedName name="XRefPaste30Row" hidden="1">#REF!</definedName>
    <definedName name="XRefPaste31" localSheetId="1" hidden="1">'[8]분석적검토(SAP)'!$P$25</definedName>
    <definedName name="XRefPaste31" localSheetId="0" hidden="1">'[8]분석적검토(SAP)'!$P$25</definedName>
    <definedName name="XRefPaste31" hidden="1">#REF!</definedName>
    <definedName name="XRefPaste31Row" localSheetId="1" hidden="1">#REF!</definedName>
    <definedName name="XRefPaste31Row" localSheetId="0" hidden="1">#REF!</definedName>
    <definedName name="XRefPaste31Row" hidden="1">#REF!</definedName>
    <definedName name="XRefPaste32" hidden="1">'[8]분석적검토(SAP)'!$P$29</definedName>
    <definedName name="XRefPaste32Row" localSheetId="1" hidden="1">#REF!</definedName>
    <definedName name="XRefPaste32Row" localSheetId="0" hidden="1">#REF!</definedName>
    <definedName name="XRefPaste32Row" hidden="1">#REF!</definedName>
    <definedName name="XRefPaste33" localSheetId="1" hidden="1">'[8]분석적검토(SAP)'!$P$28</definedName>
    <definedName name="XRefPaste33" localSheetId="0" hidden="1">'[8]분석적검토(SAP)'!$P$28</definedName>
    <definedName name="XRefPaste33" hidden="1">#REF!</definedName>
    <definedName name="XRefPaste33Row" localSheetId="1" hidden="1">#REF!</definedName>
    <definedName name="XRefPaste33Row" localSheetId="0" hidden="1">#REF!</definedName>
    <definedName name="XRefPaste33Row" hidden="1">#REF!</definedName>
    <definedName name="XRefPaste34" hidden="1">'[8]분석적검토(SAP)'!$P$36</definedName>
    <definedName name="XRefPaste34Row" localSheetId="1" hidden="1">#REF!</definedName>
    <definedName name="XRefPaste34Row" localSheetId="0" hidden="1">#REF!</definedName>
    <definedName name="XRefPaste34Row" hidden="1">#REF!</definedName>
    <definedName name="XRefPaste35" localSheetId="1" hidden="1">'[8]분석적검토(SAP)'!$P$38</definedName>
    <definedName name="XRefPaste35" localSheetId="0" hidden="1">'[8]분석적검토(SAP)'!$P$38</definedName>
    <definedName name="XRefPaste35" hidden="1">#REF!</definedName>
    <definedName name="XRefPaste35Row" localSheetId="1" hidden="1">#REF!</definedName>
    <definedName name="XRefPaste35Row" localSheetId="0" hidden="1">#REF!</definedName>
    <definedName name="XRefPaste35Row" hidden="1">#REF!</definedName>
    <definedName name="XRefPaste36" localSheetId="1" hidden="1">#REF!</definedName>
    <definedName name="XRefPaste36" localSheetId="0" hidden="1">#REF!</definedName>
    <definedName name="XRefPaste36" hidden="1">#REF!</definedName>
    <definedName name="XRefPaste36Row" localSheetId="1" hidden="1">#REF!</definedName>
    <definedName name="XRefPaste36Row" localSheetId="0" hidden="1">#REF!</definedName>
    <definedName name="XRefPaste36Row" hidden="1">#REF!</definedName>
    <definedName name="XRefPaste37" localSheetId="1" hidden="1">#REF!</definedName>
    <definedName name="XRefPaste37" localSheetId="0" hidden="1">#REF!</definedName>
    <definedName name="XRefPaste37" hidden="1">#REF!</definedName>
    <definedName name="XRefPaste37Row" localSheetId="1" hidden="1">#REF!</definedName>
    <definedName name="XRefPaste37Row" localSheetId="0" hidden="1">#REF!</definedName>
    <definedName name="XRefPaste37Row" hidden="1">#REF!</definedName>
    <definedName name="XRefPaste38" localSheetId="1" hidden="1">#REF!</definedName>
    <definedName name="XRefPaste38" localSheetId="0" hidden="1">#REF!</definedName>
    <definedName name="XRefPaste38" hidden="1">#REF!</definedName>
    <definedName name="XRefPaste38Row" localSheetId="1" hidden="1">#REF!</definedName>
    <definedName name="XRefPaste38Row" localSheetId="0" hidden="1">#REF!</definedName>
    <definedName name="XRefPaste38Row" hidden="1">#REF!</definedName>
    <definedName name="XRefPaste39" localSheetId="1" hidden="1">#REF!</definedName>
    <definedName name="XRefPaste39" localSheetId="0" hidden="1">#REF!</definedName>
    <definedName name="XRefPaste39" hidden="1">#REF!</definedName>
    <definedName name="XRefPaste39Row" localSheetId="1" hidden="1">#REF!</definedName>
    <definedName name="XRefPaste39Row" localSheetId="0" hidden="1">#REF!</definedName>
    <definedName name="XRefPaste39Row" hidden="1">#REF!</definedName>
    <definedName name="XRefPaste3Row" localSheetId="1" hidden="1">#REF!</definedName>
    <definedName name="XRefPaste3Row" localSheetId="0" hidden="1">#REF!</definedName>
    <definedName name="XRefPaste3Row" hidden="1">#REF!</definedName>
    <definedName name="XRefPaste4" localSheetId="1" hidden="1">#REF!</definedName>
    <definedName name="XRefPaste4" localSheetId="0" hidden="1">#REF!</definedName>
    <definedName name="XRefPaste4" hidden="1">#REF!</definedName>
    <definedName name="XRefPaste40" localSheetId="1" hidden="1">#REF!</definedName>
    <definedName name="XRefPaste40" localSheetId="0" hidden="1">#REF!</definedName>
    <definedName name="XRefPaste40" hidden="1">#REF!</definedName>
    <definedName name="XRefPaste40Row" localSheetId="1" hidden="1">#REF!</definedName>
    <definedName name="XRefPaste40Row" localSheetId="0" hidden="1">#REF!</definedName>
    <definedName name="XRefPaste40Row" hidden="1">#REF!</definedName>
    <definedName name="XRefPaste41" localSheetId="1" hidden="1">#REF!</definedName>
    <definedName name="XRefPaste41" localSheetId="0" hidden="1">#REF!</definedName>
    <definedName name="XRefPaste41" hidden="1">#REF!</definedName>
    <definedName name="XRefPaste41Row" localSheetId="1" hidden="1">#REF!</definedName>
    <definedName name="XRefPaste41Row" localSheetId="0" hidden="1">#REF!</definedName>
    <definedName name="XRefPaste41Row" hidden="1">#REF!</definedName>
    <definedName name="XRefPaste42" localSheetId="1" hidden="1">#REF!</definedName>
    <definedName name="XRefPaste42" localSheetId="0" hidden="1">#REF!</definedName>
    <definedName name="XRefPaste42" hidden="1">#REF!</definedName>
    <definedName name="XRefPaste42Row" localSheetId="1" hidden="1">#REF!</definedName>
    <definedName name="XRefPaste42Row" localSheetId="0" hidden="1">#REF!</definedName>
    <definedName name="XRefPaste42Row" hidden="1">#REF!</definedName>
    <definedName name="XRefPaste43" localSheetId="1" hidden="1">#REF!</definedName>
    <definedName name="XRefPaste43" localSheetId="0" hidden="1">#REF!</definedName>
    <definedName name="XRefPaste43" hidden="1">#REF!</definedName>
    <definedName name="XRefPaste43Row" localSheetId="1" hidden="1">#REF!</definedName>
    <definedName name="XRefPaste43Row" localSheetId="0" hidden="1">#REF!</definedName>
    <definedName name="XRefPaste43Row" hidden="1">#REF!</definedName>
    <definedName name="XRefPaste44" localSheetId="1" hidden="1">#REF!</definedName>
    <definedName name="XRefPaste44" localSheetId="0" hidden="1">#REF!</definedName>
    <definedName name="XRefPaste44" hidden="1">#REF!</definedName>
    <definedName name="XRefPaste44Row" localSheetId="1" hidden="1">#REF!</definedName>
    <definedName name="XRefPaste44Row" localSheetId="0" hidden="1">#REF!</definedName>
    <definedName name="XRefPaste44Row" hidden="1">#REF!</definedName>
    <definedName name="XRefPaste45" localSheetId="1" hidden="1">#REF!</definedName>
    <definedName name="XRefPaste45" localSheetId="0" hidden="1">#REF!</definedName>
    <definedName name="XRefPaste45" hidden="1">#REF!</definedName>
    <definedName name="XRefPaste45Row" localSheetId="1" hidden="1">#REF!</definedName>
    <definedName name="XRefPaste45Row" localSheetId="0" hidden="1">#REF!</definedName>
    <definedName name="XRefPaste45Row" hidden="1">#REF!</definedName>
    <definedName name="XRefPaste46" localSheetId="1" hidden="1">#REF!</definedName>
    <definedName name="XRefPaste46" localSheetId="0" hidden="1">#REF!</definedName>
    <definedName name="XRefPaste46" hidden="1">#REF!</definedName>
    <definedName name="XRefPaste46Row" localSheetId="1" hidden="1">#REF!</definedName>
    <definedName name="XRefPaste46Row" localSheetId="0" hidden="1">#REF!</definedName>
    <definedName name="XRefPaste46Row" hidden="1">#REF!</definedName>
    <definedName name="XRefPaste47" localSheetId="1" hidden="1">#REF!</definedName>
    <definedName name="XRefPaste47" localSheetId="0" hidden="1">#REF!</definedName>
    <definedName name="XRefPaste47" hidden="1">#REF!</definedName>
    <definedName name="XRefPaste47Row" localSheetId="1" hidden="1">#REF!</definedName>
    <definedName name="XRefPaste47Row" localSheetId="0" hidden="1">#REF!</definedName>
    <definedName name="XRefPaste47Row" hidden="1">#REF!</definedName>
    <definedName name="XRefPaste48Row" localSheetId="1" hidden="1">#REF!</definedName>
    <definedName name="XRefPaste48Row" localSheetId="0" hidden="1">#REF!</definedName>
    <definedName name="XRefPaste48Row" hidden="1">#REF!</definedName>
    <definedName name="XRefPaste49Row" localSheetId="1" hidden="1">#REF!</definedName>
    <definedName name="XRefPaste49Row" localSheetId="0" hidden="1">#REF!</definedName>
    <definedName name="XRefPaste49Row" hidden="1">#REF!</definedName>
    <definedName name="XRefPaste4Row" localSheetId="1" hidden="1">#REF!</definedName>
    <definedName name="XRefPaste4Row" localSheetId="0" hidden="1">#REF!</definedName>
    <definedName name="XRefPaste4Row" hidden="1">#REF!</definedName>
    <definedName name="XRefPaste5" localSheetId="1" hidden="1">#REF!</definedName>
    <definedName name="XRefPaste5" localSheetId="0" hidden="1">#REF!</definedName>
    <definedName name="XRefPaste5" hidden="1">#REF!</definedName>
    <definedName name="XRefPaste50Row" localSheetId="1" hidden="1">#REF!</definedName>
    <definedName name="XRefPaste50Row" localSheetId="0" hidden="1">#REF!</definedName>
    <definedName name="XRefPaste50Row" hidden="1">#REF!</definedName>
    <definedName name="XRefPaste51Row" localSheetId="1" hidden="1">#REF!</definedName>
    <definedName name="XRefPaste51Row" localSheetId="0" hidden="1">#REF!</definedName>
    <definedName name="XRefPaste51Row" hidden="1">#REF!</definedName>
    <definedName name="XRefPaste52Row" localSheetId="1" hidden="1">#REF!</definedName>
    <definedName name="XRefPaste52Row" localSheetId="0" hidden="1">#REF!</definedName>
    <definedName name="XRefPaste52Row" hidden="1">#REF!</definedName>
    <definedName name="XRefPaste53Row" localSheetId="1" hidden="1">#REF!</definedName>
    <definedName name="XRefPaste53Row" localSheetId="0" hidden="1">#REF!</definedName>
    <definedName name="XRefPaste53Row" hidden="1">#REF!</definedName>
    <definedName name="XRefPaste54" localSheetId="1" hidden="1">#REF!</definedName>
    <definedName name="XRefPaste54" localSheetId="0" hidden="1">#REF!</definedName>
    <definedName name="XRefPaste54" hidden="1">#REF!</definedName>
    <definedName name="XRefPaste54Row" localSheetId="1" hidden="1">#REF!</definedName>
    <definedName name="XRefPaste54Row" localSheetId="0" hidden="1">#REF!</definedName>
    <definedName name="XRefPaste54Row" hidden="1">#REF!</definedName>
    <definedName name="XRefPaste55Row" localSheetId="1" hidden="1">#REF!</definedName>
    <definedName name="XRefPaste55Row" localSheetId="0" hidden="1">#REF!</definedName>
    <definedName name="XRefPaste55Row" hidden="1">#REF!</definedName>
    <definedName name="XRefPaste56Row" localSheetId="1" hidden="1">#REF!</definedName>
    <definedName name="XRefPaste56Row" localSheetId="0" hidden="1">#REF!</definedName>
    <definedName name="XRefPaste56Row" hidden="1">#REF!</definedName>
    <definedName name="XRefPaste57Row" localSheetId="1" hidden="1">#REF!</definedName>
    <definedName name="XRefPaste57Row" localSheetId="0" hidden="1">#REF!</definedName>
    <definedName name="XRefPaste57Row" hidden="1">#REF!</definedName>
    <definedName name="XRefPaste58Row" localSheetId="1" hidden="1">#REF!</definedName>
    <definedName name="XRefPaste58Row" localSheetId="0" hidden="1">#REF!</definedName>
    <definedName name="XRefPaste58Row" hidden="1">#REF!</definedName>
    <definedName name="XRefPaste59Row" localSheetId="1" hidden="1">#REF!</definedName>
    <definedName name="XRefPaste59Row" localSheetId="0" hidden="1">#REF!</definedName>
    <definedName name="XRefPaste59Row" hidden="1">#REF!</definedName>
    <definedName name="XRefPaste5Row" localSheetId="1" hidden="1">#REF!</definedName>
    <definedName name="XRefPaste5Row" localSheetId="0" hidden="1">#REF!</definedName>
    <definedName name="XRefPaste5Row" hidden="1">#REF!</definedName>
    <definedName name="XRefPaste6" localSheetId="1" hidden="1">#REF!</definedName>
    <definedName name="XRefPaste6" hidden="1">#REF!</definedName>
    <definedName name="XRefPaste60Row" localSheetId="1" hidden="1">#REF!</definedName>
    <definedName name="XRefPaste60Row" localSheetId="0" hidden="1">#REF!</definedName>
    <definedName name="XRefPaste60Row" hidden="1">#REF!</definedName>
    <definedName name="XRefPaste61Row" localSheetId="1" hidden="1">#REF!</definedName>
    <definedName name="XRefPaste61Row" localSheetId="0" hidden="1">#REF!</definedName>
    <definedName name="XRefPaste61Row" hidden="1">#REF!</definedName>
    <definedName name="XRefPaste62" localSheetId="1" hidden="1">#REF!</definedName>
    <definedName name="XRefPaste62" localSheetId="0" hidden="1">#REF!</definedName>
    <definedName name="XRefPaste62" hidden="1">#REF!</definedName>
    <definedName name="XRefPaste62Row" localSheetId="1" hidden="1">#REF!</definedName>
    <definedName name="XRefPaste62Row" localSheetId="0" hidden="1">#REF!</definedName>
    <definedName name="XRefPaste62Row" hidden="1">#REF!</definedName>
    <definedName name="XRefPaste63Row" localSheetId="1" hidden="1">#REF!</definedName>
    <definedName name="XRefPaste63Row" localSheetId="0" hidden="1">#REF!</definedName>
    <definedName name="XRefPaste63Row" hidden="1">#REF!</definedName>
    <definedName name="XRefPaste64Row" localSheetId="1" hidden="1">#REF!</definedName>
    <definedName name="XRefPaste64Row" localSheetId="0" hidden="1">#REF!</definedName>
    <definedName name="XRefPaste64Row" hidden="1">#REF!</definedName>
    <definedName name="XRefPaste65Row" localSheetId="1" hidden="1">#REF!</definedName>
    <definedName name="XRefPaste65Row" localSheetId="0" hidden="1">#REF!</definedName>
    <definedName name="XRefPaste65Row" hidden="1">#REF!</definedName>
    <definedName name="XRefPaste66Row" localSheetId="1" hidden="1">#REF!</definedName>
    <definedName name="XRefPaste66Row" localSheetId="0" hidden="1">#REF!</definedName>
    <definedName name="XRefPaste66Row" hidden="1">#REF!</definedName>
    <definedName name="XRefPaste67Row" localSheetId="1" hidden="1">#REF!</definedName>
    <definedName name="XRefPaste67Row" localSheetId="0" hidden="1">#REF!</definedName>
    <definedName name="XRefPaste67Row" hidden="1">#REF!</definedName>
    <definedName name="XRefPaste68Row" localSheetId="1" hidden="1">#REF!</definedName>
    <definedName name="XRefPaste68Row" localSheetId="0" hidden="1">#REF!</definedName>
    <definedName name="XRefPaste68Row" hidden="1">#REF!</definedName>
    <definedName name="XRefPaste69Row" localSheetId="1" hidden="1">#REF!</definedName>
    <definedName name="XRefPaste69Row" localSheetId="0" hidden="1">#REF!</definedName>
    <definedName name="XRefPaste69Row" hidden="1">#REF!</definedName>
    <definedName name="XRefPaste6Row" localSheetId="1" hidden="1">#REF!</definedName>
    <definedName name="XRefPaste6Row" hidden="1">#REF!</definedName>
    <definedName name="XRefPaste7" localSheetId="1" hidden="1">#REF!</definedName>
    <definedName name="XRefPaste7" localSheetId="0" hidden="1">#REF!</definedName>
    <definedName name="XRefPaste7" hidden="1">#REF!</definedName>
    <definedName name="XRefPaste70Row" localSheetId="1" hidden="1">#REF!</definedName>
    <definedName name="XRefPaste70Row" localSheetId="0" hidden="1">#REF!</definedName>
    <definedName name="XRefPaste70Row" hidden="1">#REF!</definedName>
    <definedName name="XRefPaste71Row" localSheetId="1" hidden="1">#REF!</definedName>
    <definedName name="XRefPaste71Row" localSheetId="0" hidden="1">#REF!</definedName>
    <definedName name="XRefPaste71Row" hidden="1">#REF!</definedName>
    <definedName name="XRefPaste72Row" localSheetId="1" hidden="1">#REF!</definedName>
    <definedName name="XRefPaste72Row" localSheetId="0" hidden="1">#REF!</definedName>
    <definedName name="XRefPaste72Row" hidden="1">#REF!</definedName>
    <definedName name="XRefPaste73Row" localSheetId="1" hidden="1">#REF!</definedName>
    <definedName name="XRefPaste73Row" localSheetId="0" hidden="1">#REF!</definedName>
    <definedName name="XRefPaste73Row" hidden="1">#REF!</definedName>
    <definedName name="XRefPaste74Row" localSheetId="1" hidden="1">#REF!</definedName>
    <definedName name="XRefPaste74Row" localSheetId="0" hidden="1">#REF!</definedName>
    <definedName name="XRefPaste74Row" hidden="1">#REF!</definedName>
    <definedName name="XRefPaste75Row" localSheetId="1" hidden="1">#REF!</definedName>
    <definedName name="XRefPaste75Row" localSheetId="0" hidden="1">#REF!</definedName>
    <definedName name="XRefPaste75Row" hidden="1">#REF!</definedName>
    <definedName name="XRefPaste76Row" localSheetId="1" hidden="1">#REF!</definedName>
    <definedName name="XRefPaste76Row" localSheetId="0" hidden="1">#REF!</definedName>
    <definedName name="XRefPaste76Row" hidden="1">#REF!</definedName>
    <definedName name="XRefPaste77Row" localSheetId="1" hidden="1">#REF!</definedName>
    <definedName name="XRefPaste77Row" localSheetId="0" hidden="1">#REF!</definedName>
    <definedName name="XRefPaste77Row" hidden="1">#REF!</definedName>
    <definedName name="XRefPaste7Row" localSheetId="1" hidden="1">#REF!</definedName>
    <definedName name="XRefPaste7Row" localSheetId="0" hidden="1">#REF!</definedName>
    <definedName name="XRefPaste7Row" hidden="1">#REF!</definedName>
    <definedName name="XRefPaste8" localSheetId="1" hidden="1">#REF!</definedName>
    <definedName name="XRefPaste8" localSheetId="0" hidden="1">#REF!</definedName>
    <definedName name="XRefPaste8" hidden="1">#REF!</definedName>
    <definedName name="XRefPaste8Row" localSheetId="1" hidden="1">#REF!</definedName>
    <definedName name="XRefPaste8Row" localSheetId="0" hidden="1">#REF!</definedName>
    <definedName name="XRefPaste8Row" hidden="1">#REF!</definedName>
    <definedName name="XRefPaste9" localSheetId="1" hidden="1">#REF!</definedName>
    <definedName name="XRefPaste9" hidden="1">#REF!</definedName>
    <definedName name="XRefPaste9Row" localSheetId="1" hidden="1">#REF!</definedName>
    <definedName name="XRefPaste9Row" localSheetId="0" hidden="1">#REF!</definedName>
    <definedName name="XRefPaste9Row" hidden="1">#REF!</definedName>
    <definedName name="XRefPasteRangeCount" localSheetId="1" hidden="1">6</definedName>
    <definedName name="XRefPasteRangeCount" localSheetId="0" hidden="1">6</definedName>
    <definedName name="XRefPasteRangeCount" hidden="1">4</definedName>
    <definedName name="XS" localSheetId="1" hidden="1">{#N/A,#N/A,FALSE,"을지 (4)";#N/A,#N/A,FALSE,"을지 (5)";#N/A,#N/A,FALSE,"을지 (6)"}</definedName>
    <definedName name="XS" localSheetId="0" hidden="1">{#N/A,#N/A,FALSE,"을지 (4)";#N/A,#N/A,FALSE,"을지 (5)";#N/A,#N/A,FALSE,"을지 (6)"}</definedName>
    <definedName name="XS" hidden="1">{#N/A,#N/A,FALSE,"을지 (4)";#N/A,#N/A,FALSE,"을지 (5)";#N/A,#N/A,FALSE,"을지 (6)"}</definedName>
    <definedName name="zb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b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localSheetId="1" hidden="1">{#N/A,#N/A,FALSE,"Aging Summary";#N/A,#N/A,FALSE,"Ratio Analysis";#N/A,#N/A,FALSE,"Test 120 Day Accts";#N/A,#N/A,FALSE,"Tickmarks"}</definedName>
    <definedName name="zna" localSheetId="0" hidden="1">{#N/A,#N/A,FALSE,"Aging Summary";#N/A,#N/A,FALSE,"Ratio Analysis";#N/A,#N/A,FALSE,"Test 120 Day Accts";#N/A,#N/A,FALSE,"Tickmarks"}</definedName>
    <definedName name="zna" hidden="1">{#N/A,#N/A,FALSE,"Aging Summary";#N/A,#N/A,FALSE,"Ratio Analysis";#N/A,#N/A,FALSE,"Test 120 Day Accts";#N/A,#N/A,FALSE,"Tickmarks"}</definedName>
    <definedName name="zv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v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localSheetId="1" hidden="1">{#N/A,#N/A,FALSE,"초도품";#N/A,#N/A,FALSE,"초도품 (2)";#N/A,#N/A,FALSE,"초도품 (3)";#N/A,#N/A,FALSE,"초도품 (4)";#N/A,#N/A,FALSE,"초도품 (5)";#N/A,#N/A,FALSE,"초도품 (6)"}</definedName>
    <definedName name="ZX" localSheetId="0" hidden="1">{#N/A,#N/A,FALSE,"초도품";#N/A,#N/A,FALSE,"초도품 (2)";#N/A,#N/A,FALSE,"초도품 (3)";#N/A,#N/A,FALSE,"초도품 (4)";#N/A,#N/A,FALSE,"초도품 (5)";#N/A,#N/A,FALSE,"초도품 (6)"}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localSheetId="1" hidden="1">{#N/A,#N/A,FALSE,"Aging Summary";#N/A,#N/A,FALSE,"Ratio Analysis";#N/A,#N/A,FALSE,"Test 120 Day Accts";#N/A,#N/A,FALSE,"Tickmarks"}</definedName>
    <definedName name="zzzzv" localSheetId="0" hidden="1">{#N/A,#N/A,FALSE,"Aging Summary";#N/A,#N/A,FALSE,"Ratio Analysis";#N/A,#N/A,FALSE,"Test 120 Day Accts";#N/A,#N/A,FALSE,"Tickmarks"}</definedName>
    <definedName name="zzzzv" hidden="1">{#N/A,#N/A,FALSE,"Aging Summary";#N/A,#N/A,FALSE,"Ratio Analysis";#N/A,#N/A,FALSE,"Test 120 Day Accts";#N/A,#N/A,FALSE,"Tickmarks"}</definedName>
    <definedName name="ппп" localSheetId="1" hidden="1">#REF!</definedName>
    <definedName name="ппп" localSheetId="0" hidden="1">#REF!</definedName>
    <definedName name="ппп" hidden="1">#REF!</definedName>
    <definedName name="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ㅇ" localSheetId="1" hidden="1">{#N/A,#N/A,FALSE,"단축1";#N/A,#N/A,FALSE,"단축2";#N/A,#N/A,FALSE,"단축3";#N/A,#N/A,FALSE,"장축";#N/A,#N/A,FALSE,"4WD"}</definedName>
    <definedName name="ㄱㅇ" localSheetId="0" hidden="1">{#N/A,#N/A,FALSE,"단축1";#N/A,#N/A,FALSE,"단축2";#N/A,#N/A,FALSE,"단축3";#N/A,#N/A,FALSE,"장축";#N/A,#N/A,FALSE,"4WD"}</definedName>
    <definedName name="ㄱㅇ" hidden="1">{#N/A,#N/A,FALSE,"단축1";#N/A,#N/A,FALSE,"단축2";#N/A,#N/A,FALSE,"단축3";#N/A,#N/A,FALSE,"장축";#N/A,#N/A,FALSE,"4WD"}</definedName>
    <definedName name="가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아ㅓ라어" localSheetId="1" hidden="1">{#N/A,#N/A,FALSE,"초도품";#N/A,#N/A,FALSE,"초도품 (2)";#N/A,#N/A,FALSE,"초도품 (3)";#N/A,#N/A,FALSE,"초도품 (4)";#N/A,#N/A,FALSE,"초도품 (5)";#N/A,#N/A,FALSE,"초도품 (6)"}</definedName>
    <definedName name="가아ㅓ라어" localSheetId="0" hidden="1">{#N/A,#N/A,FALSE,"초도품";#N/A,#N/A,FALSE,"초도품 (2)";#N/A,#N/A,FALSE,"초도품 (3)";#N/A,#N/A,FALSE,"초도품 (4)";#N/A,#N/A,FALSE,"초도품 (5)";#N/A,#N/A,FALSE,"초도품 (6)"}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간접자금cost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개" localSheetId="1" hidden="1">{#N/A,#N/A,FALSE,"주요여수신";#N/A,#N/A,FALSE,"수신금리";#N/A,#N/A,FALSE,"대출금리";#N/A,#N/A,FALSE,"신규대출";#N/A,#N/A,FALSE,"총액대출"}</definedName>
    <definedName name="개" localSheetId="0" hidden="1">{#N/A,#N/A,FALSE,"주요여수신";#N/A,#N/A,FALSE,"수신금리";#N/A,#N/A,FALSE,"대출금리";#N/A,#N/A,FALSE,"신규대출";#N/A,#N/A,FALSE,"총액대출"}</definedName>
    <definedName name="개" hidden="1">{#N/A,#N/A,FALSE,"주요여수신";#N/A,#N/A,FALSE,"수신금리";#N/A,#N/A,FALSE,"대출금리";#N/A,#N/A,FALSE,"신규대출";#N/A,#N/A,FALSE,"총액대출"}</definedName>
    <definedName name="건전성분류현황" localSheetId="1" hidden="1">[1]재무상태변동표!#REF!</definedName>
    <definedName name="건전성분류현황" hidden="1">[1]재무상태변동표!#REF!</definedName>
    <definedName name="결손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영" hidden="1">{#N/A,#N/A,FALSE,"P.C.B"}</definedName>
    <definedName name="결ㅈ제ㅔㅔ" localSheetId="1" hidden="1">{#N/A,#N/A,FALSE,"주요여수신";#N/A,#N/A,FALSE,"수신금리";#N/A,#N/A,FALSE,"대출금리";#N/A,#N/A,FALSE,"신규대출";#N/A,#N/A,FALSE,"총액대출"}</definedName>
    <definedName name="결ㅈ제ㅔㅔ" localSheetId="0" hidden="1">{#N/A,#N/A,FALSE,"주요여수신";#N/A,#N/A,FALSE,"수신금리";#N/A,#N/A,FALSE,"대출금리";#N/A,#N/A,FALSE,"신규대출";#N/A,#N/A,FALSE,"총액대출"}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localSheetId="1" hidden="1">{#N/A,#N/A,FALSE,"주요여수신";#N/A,#N/A,FALSE,"수신금리";#N/A,#N/A,FALSE,"대출금리";#N/A,#N/A,FALSE,"신규대출";#N/A,#N/A,FALSE,"총액대출"}</definedName>
    <definedName name="결ㅈ제ㅔㅔㅔ" localSheetId="0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localSheetId="1" hidden="1">{#N/A,#N/A,FALSE,"주요여수신";#N/A,#N/A,FALSE,"수신금리";#N/A,#N/A,FALSE,"대출금리";#N/A,#N/A,FALSE,"신규대출";#N/A,#N/A,FALSE,"총액대출"}</definedName>
    <definedName name="결제2" localSheetId="0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localSheetId="1" hidden="1">{#N/A,#N/A,FALSE,"주요여수신";#N/A,#N/A,FALSE,"수신금리";#N/A,#N/A,FALSE,"대출금리";#N/A,#N/A,FALSE,"신규대출";#N/A,#N/A,FALSE,"총액대출"}</definedName>
    <definedName name="결제3" localSheetId="0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남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남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리" hidden="1">{#N/A,#N/A,FALSE,"P.C.B"}</definedName>
    <definedName name="경영" hidden="1">{#N/A,#N/A,FALSE,"P.C.B"}</definedName>
    <definedName name="계획대실적손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사수입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관리지표" hidden="1">{#N/A,#N/A,FALSE,"P.C.B"}</definedName>
    <definedName name="국민카드1차" localSheetId="1" hidden="1">{#N/A,#N/A,FALSE,"주요여수신";#N/A,#N/A,FALSE,"수신금리";#N/A,#N/A,FALSE,"대출금리";#N/A,#N/A,FALSE,"신규대출";#N/A,#N/A,FALSE,"총액대출"}</definedName>
    <definedName name="국민카드1차" localSheetId="0" hidden="1">{#N/A,#N/A,FALSE,"주요여수신";#N/A,#N/A,FALSE,"수신금리";#N/A,#N/A,FALSE,"대출금리";#N/A,#N/A,FALSE,"신규대출";#N/A,#N/A,FALSE,"총액대출"}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제거래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기업어음증권" localSheetId="1" hidden="1">#REF!</definedName>
    <definedName name="기업어음증권" hidden="1">#REF!</definedName>
    <definedName name="기타미수금" localSheetId="1" hidden="1">[1]재무상태변동표!#REF!</definedName>
    <definedName name="기타미수금" hidden="1">[1]재무상태변동표!#REF!</definedName>
    <definedName name="김" localSheetId="1" hidden="1">{#N/A,#N/A,FALSE,"BS";#N/A,#N/A,FALSE,"PL";#N/A,#N/A,FALSE,"처분";#N/A,#N/A,FALSE,"현금";#N/A,#N/A,FALSE,"매출";#N/A,#N/A,FALSE,"원가";#N/A,#N/A,FALSE,"경영"}</definedName>
    <definedName name="김" localSheetId="0" hidden="1">{#N/A,#N/A,FALSE,"BS";#N/A,#N/A,FALSE,"PL";#N/A,#N/A,FALSE,"처분";#N/A,#N/A,FALSE,"현금";#N/A,#N/A,FALSE,"매출";#N/A,#N/A,FALSE,"원가";#N/A,#N/A,FALSE,"경영"}</definedName>
    <definedName name="김" hidden="1">{#N/A,#N/A,FALSE,"BS";#N/A,#N/A,FALSE,"PL";#N/A,#N/A,FALSE,"처분";#N/A,#N/A,FALSE,"현금";#N/A,#N/A,FALSE,"매출";#N/A,#N/A,FALSE,"원가";#N/A,#N/A,FALSE,"경영"}</definedName>
    <definedName name="ㄳㄳㅅㄷㅅ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ㄳㄳㅅㄷㅅ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localSheetId="1" hidden="1">{#N/A,#N/A,FALSE,"Sheet1";#N/A,#N/A,FALSE,"기평9607"}</definedName>
    <definedName name="ㄴㄴ" localSheetId="0" hidden="1">{#N/A,#N/A,FALSE,"Sheet1";#N/A,#N/A,FALSE,"기평9607"}</definedName>
    <definedName name="ㄴㄴ" hidden="1">{#N/A,#N/A,FALSE,"Sheet1";#N/A,#N/A,FALSE,"기평9607"}</definedName>
    <definedName name="ㄴㅁ" localSheetId="1" hidden="1">{#N/A,#N/A,FALSE,"주요여수신";#N/A,#N/A,FALSE,"수신금리";#N/A,#N/A,FALSE,"대출금리";#N/A,#N/A,FALSE,"신규대출";#N/A,#N/A,FALSE,"총액대출"}</definedName>
    <definedName name="ㄴㅁ" localSheetId="0" hidden="1">{#N/A,#N/A,FALSE,"주요여수신";#N/A,#N/A,FALSE,"수신금리";#N/A,#N/A,FALSE,"대출금리";#N/A,#N/A,FALSE,"신규대출";#N/A,#N/A,FALSE,"총액대출"}</definedName>
    <definedName name="ㄴㅁ" hidden="1">{#N/A,#N/A,FALSE,"주요여수신";#N/A,#N/A,FALSE,"수신금리";#N/A,#N/A,FALSE,"대출금리";#N/A,#N/A,FALSE,"신규대출";#N/A,#N/A,FALSE,"총액대출"}</definedName>
    <definedName name="ㄴㅁㅇㄹㅁㄴ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ㄴㅇㅁ" localSheetId="1" hidden="1">{#N/A,#N/A,FALSE,"주요여수신";#N/A,#N/A,FALSE,"수신금리";#N/A,#N/A,FALSE,"대출금리";#N/A,#N/A,FALSE,"신규대출";#N/A,#N/A,FALSE,"총액대출"}</definedName>
    <definedName name="ㄴㅇㅁ" localSheetId="0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localSheetId="1" hidden="1">{#N/A,#N/A,FALSE,"BS";#N/A,#N/A,FALSE,"PL";#N/A,#N/A,FALSE,"처분";#N/A,#N/A,FALSE,"현금";#N/A,#N/A,FALSE,"매출";#N/A,#N/A,FALSE,"원가";#N/A,#N/A,FALSE,"경영"}</definedName>
    <definedName name="ㄴㅇㅇㄴㄹ" localSheetId="0" hidden="1">{#N/A,#N/A,FALSE,"BS";#N/A,#N/A,FALSE,"PL";#N/A,#N/A,FALSE,"처분";#N/A,#N/A,FALSE,"현금";#N/A,#N/A,FALSE,"매출";#N/A,#N/A,FALSE,"원가";#N/A,#N/A,FALSE,"경영"}</definedName>
    <definedName name="ㄴㅇㅇㄴㄹ" hidden="1">{#N/A,#N/A,FALSE,"BS";#N/A,#N/A,FALSE,"PL";#N/A,#N/A,FALSE,"처분";#N/A,#N/A,FALSE,"현금";#N/A,#N/A,FALSE,"매출";#N/A,#N/A,FALSE,"원가";#N/A,#N/A,FALSE,"경영"}</definedName>
    <definedName name="나리" hidden="1">{#N/A,#N/A,FALSE,"P.C.B"}</definedName>
    <definedName name="내부거래" localSheetId="1" hidden="1">{#N/A,#N/A,FALSE,"주요여수신";#N/A,#N/A,FALSE,"수신금리";#N/A,#N/A,FALSE,"대출금리";#N/A,#N/A,FALSE,"신규대출";#N/A,#N/A,FALSE,"총액대출"}</definedName>
    <definedName name="내부거래" localSheetId="0" hidden="1">{#N/A,#N/A,FALSE,"주요여수신";#N/A,#N/A,FALSE,"수신금리";#N/A,#N/A,FALSE,"대출금리";#N/A,#N/A,FALSE,"신규대출";#N/A,#N/A,FALSE,"총액대출"}</definedName>
    <definedName name="내부거래" hidden="1">{#N/A,#N/A,FALSE,"주요여수신";#N/A,#N/A,FALSE,"수신금리";#N/A,#N/A,FALSE,"대출금리";#N/A,#N/A,FALSE,"신규대출";#N/A,#N/A,FALSE,"총액대출"}</definedName>
    <definedName name="내부거래_" localSheetId="1" hidden="1">{#N/A,#N/A,FALSE,"주요여수신";#N/A,#N/A,FALSE,"수신금리";#N/A,#N/A,FALSE,"대출금리";#N/A,#N/A,FALSE,"신규대출";#N/A,#N/A,FALSE,"총액대출"}</definedName>
    <definedName name="내부거래_" localSheetId="0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localSheetId="1" hidden="1">{#N/A,#N/A,FALSE,"주요여수신";#N/A,#N/A,FALSE,"수신금리";#N/A,#N/A,FALSE,"대출금리";#N/A,#N/A,FALSE,"신규대출";#N/A,#N/A,FALSE,"총액대출"}</definedName>
    <definedName name="내부거래명세" localSheetId="0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니" localSheetId="1" hidden="1">{#N/A,#N/A,FALSE,"주요여수신";#N/A,#N/A,FALSE,"수신금리";#N/A,#N/A,FALSE,"대출금리";#N/A,#N/A,FALSE,"신규대출";#N/A,#N/A,FALSE,"총액대출"}</definedName>
    <definedName name="니" localSheetId="0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ㄷ" localSheetId="1" hidden="1">{#N/A,#N/A,FALSE,"BS";#N/A,#N/A,FALSE,"PL";#N/A,#N/A,FALSE,"처분";#N/A,#N/A,FALSE,"현금";#N/A,#N/A,FALSE,"매출";#N/A,#N/A,FALSE,"원가";#N/A,#N/A,FALSE,"경영"}</definedName>
    <definedName name="ㄷㄷ" localSheetId="0" hidden="1">{#N/A,#N/A,FALSE,"BS";#N/A,#N/A,FALSE,"PL";#N/A,#N/A,FALSE,"처분";#N/A,#N/A,FALSE,"현금";#N/A,#N/A,FALSE,"매출";#N/A,#N/A,FALSE,"원가";#N/A,#N/A,FALSE,"경영"}</definedName>
    <definedName name="ㄷㄷ" hidden="1">{#N/A,#N/A,FALSE,"BS";#N/A,#N/A,FALSE,"PL";#N/A,#N/A,FALSE,"처분";#N/A,#N/A,FALSE,"현금";#N/A,#N/A,FALSE,"매출";#N/A,#N/A,FALSE,"원가";#N/A,#N/A,FALSE,"경영"}</definedName>
    <definedName name="대차대조표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차대조표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동방" localSheetId="1" hidden="1">{#N/A,#N/A,FALSE,"BS";#N/A,#N/A,FALSE,"PL";#N/A,#N/A,FALSE,"처분";#N/A,#N/A,FALSE,"현금";#N/A,#N/A,FALSE,"매출";#N/A,#N/A,FALSE,"원가";#N/A,#N/A,FALSE,"경영"}</definedName>
    <definedName name="동방" localSheetId="0" hidden="1">{#N/A,#N/A,FALSE,"BS";#N/A,#N/A,FALSE,"PL";#N/A,#N/A,FALSE,"처분";#N/A,#N/A,FALSE,"현금";#N/A,#N/A,FALSE,"매출";#N/A,#N/A,FALSE,"원가";#N/A,#N/A,FALSE,"경영"}</definedName>
    <definedName name="동방" hidden="1">{#N/A,#N/A,FALSE,"BS";#N/A,#N/A,FALSE,"PL";#N/A,#N/A,FALSE,"처분";#N/A,#N/A,FALSE,"현금";#N/A,#N/A,FALSE,"매출";#N/A,#N/A,FALSE,"원가";#N/A,#N/A,FALSE,"경영"}</definedName>
    <definedName name="동방1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동방1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렁ㅁ니만ㅇ" localSheetId="1" hidden="1">{#N/A,#N/A,FALSE,"주요여수신";#N/A,#N/A,FALSE,"수신금리";#N/A,#N/A,FALSE,"대출금리";#N/A,#N/A,FALSE,"신규대출";#N/A,#N/A,FALSE,"총액대출"}</definedName>
    <definedName name="렁ㅁ니만ㅇ" localSheetId="0" hidden="1">{#N/A,#N/A,FALSE,"주요여수신";#N/A,#N/A,FALSE,"수신금리";#N/A,#N/A,FALSE,"대출금리";#N/A,#N/A,FALSE,"신규대출";#N/A,#N/A,FALSE,"총액대출"}</definedName>
    <definedName name="렁ㅁ니만ㅇ" hidden="1">{#N/A,#N/A,FALSE,"주요여수신";#N/A,#N/A,FALSE,"수신금리";#N/A,#N/A,FALSE,"대출금리";#N/A,#N/A,FALSE,"신규대출";#N/A,#N/A,FALSE,"총액대출"}</definedName>
    <definedName name="로커커버" localSheetId="1" hidden="1">{#N/A,#N/A,FALSE,"단축1";#N/A,#N/A,FALSE,"단축2";#N/A,#N/A,FALSE,"단축3";#N/A,#N/A,FALSE,"장축";#N/A,#N/A,FALSE,"4WD"}</definedName>
    <definedName name="로커커버" localSheetId="0" hidden="1">{#N/A,#N/A,FALSE,"단축1";#N/A,#N/A,FALSE,"단축2";#N/A,#N/A,FALSE,"단축3";#N/A,#N/A,FALSE,"장축";#N/A,#N/A,FALSE,"4WD"}</definedName>
    <definedName name="로커커버" hidden="1">{#N/A,#N/A,FALSE,"단축1";#N/A,#N/A,FALSE,"단축2";#N/A,#N/A,FALSE,"단축3";#N/A,#N/A,FALSE,"장축";#N/A,#N/A,FALSE,"4WD"}</definedName>
    <definedName name="ㄻㄴㅇㄹ" localSheetId="1" hidden="1">{#N/A,#N/A,FALSE,"주요여수신";#N/A,#N/A,FALSE,"수신금리";#N/A,#N/A,FALSE,"대출금리";#N/A,#N/A,FALSE,"신규대출";#N/A,#N/A,FALSE,"총액대출"}</definedName>
    <definedName name="ㄻㄴㅇㄹ" localSheetId="0" hidden="1">{#N/A,#N/A,FALSE,"주요여수신";#N/A,#N/A,FALSE,"수신금리";#N/A,#N/A,FALSE,"대출금리";#N/A,#N/A,FALSE,"신규대출";#N/A,#N/A,FALSE,"총액대출"}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localSheetId="1" hidden="1">{#N/A,#N/A,FALSE,"을지 (4)";#N/A,#N/A,FALSE,"을지 (5)";#N/A,#N/A,FALSE,"을지 (6)"}</definedName>
    <definedName name="ㅀ미리밀ㅎ밈림" localSheetId="0" hidden="1">{#N/A,#N/A,FALSE,"을지 (4)";#N/A,#N/A,FALSE,"을지 (5)";#N/A,#N/A,FALSE,"을지 (6)"}</definedName>
    <definedName name="ㅀ미리밀ㅎ밈림" hidden="1">{#N/A,#N/A,FALSE,"을지 (4)";#N/A,#N/A,FALSE,"을지 (5)";#N/A,#N/A,FALSE,"을지 (6)"}</definedName>
    <definedName name="ㅁ" localSheetId="1" hidden="1">BlankMacro1</definedName>
    <definedName name="ㅁ" hidden="1">BlankMacro1</definedName>
    <definedName name="ㅁㄱㄹ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ㄱㄹ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ㄹ" localSheetId="1" hidden="1">[1]재무상태변동표!#REF!</definedName>
    <definedName name="ㅁㄴㄹ" hidden="1">[1]재무상태변동표!#REF!</definedName>
    <definedName name="ㅁㄴㅇㄴㅁㅇㄹ" localSheetId="1" hidden="1">{#N/A,#N/A,FALSE,"주요여수신";#N/A,#N/A,FALSE,"수신금리";#N/A,#N/A,FALSE,"대출금리";#N/A,#N/A,FALSE,"신규대출";#N/A,#N/A,FALSE,"총액대출"}</definedName>
    <definedName name="ㅁㄴㅇㄴㅁㅇㄹ" localSheetId="0" hidden="1">{#N/A,#N/A,FALSE,"주요여수신";#N/A,#N/A,FALSE,"수신금리";#N/A,#N/A,FALSE,"대출금리";#N/A,#N/A,FALSE,"신규대출";#N/A,#N/A,FALSE,"총액대출"}</definedName>
    <definedName name="ㅁㄴㅇㄴㅁㅇㄹ" hidden="1">{#N/A,#N/A,FALSE,"주요여수신";#N/A,#N/A,FALSE,"수신금리";#N/A,#N/A,FALSE,"대출금리";#N/A,#N/A,FALSE,"신규대출";#N/A,#N/A,FALSE,"총액대출"}</definedName>
    <definedName name="ㅁㅁ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매출" hidden="1">{#N/A,#N/A,TRUE,"일정"}</definedName>
    <definedName name="매출bogo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bogo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야" localSheetId="1" hidden="1">{#N/A,#N/A,FALSE,"BS";#N/A,#N/A,FALSE,"PL";#N/A,#N/A,FALSE,"처분";#N/A,#N/A,FALSE,"현금";#N/A,#N/A,FALSE,"매출";#N/A,#N/A,FALSE,"원가";#N/A,#N/A,FALSE,"경영"}</definedName>
    <definedName name="모야" localSheetId="0" hidden="1">{#N/A,#N/A,FALSE,"BS";#N/A,#N/A,FALSE,"PL";#N/A,#N/A,FALSE,"처분";#N/A,#N/A,FALSE,"현금";#N/A,#N/A,FALSE,"매출";#N/A,#N/A,FALSE,"원가";#N/A,#N/A,FALSE,"경영"}</definedName>
    <definedName name="모야" hidden="1">{#N/A,#N/A,FALSE,"BS";#N/A,#N/A,FALSE,"PL";#N/A,#N/A,FALSE,"처분";#N/A,#N/A,FALSE,"현금";#N/A,#N/A,FALSE,"매출";#N/A,#N/A,FALSE,"원가";#N/A,#N/A,FALSE,"경영"}</definedName>
    <definedName name="모야2" localSheetId="1" hidden="1">{#N/A,#N/A,FALSE,"BS";#N/A,#N/A,FALSE,"PL";#N/A,#N/A,FALSE,"처분";#N/A,#N/A,FALSE,"현금";#N/A,#N/A,FALSE,"매출";#N/A,#N/A,FALSE,"원가";#N/A,#N/A,FALSE,"경영"}</definedName>
    <definedName name="모야2" localSheetId="0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localSheetId="1" hidden="1">{#N/A,#N/A,FALSE,"주요여수신";#N/A,#N/A,FALSE,"수신금리";#N/A,#N/A,FALSE,"대출금리";#N/A,#N/A,FALSE,"신규대출";#N/A,#N/A,FALSE,"총액대출"}</definedName>
    <definedName name="목차" localSheetId="0" hidden="1">{#N/A,#N/A,FALSE,"주요여수신";#N/A,#N/A,FALSE,"수신금리";#N/A,#N/A,FALSE,"대출금리";#N/A,#N/A,FALSE,"신규대출";#N/A,#N/A,FALSE,"총액대출"}</definedName>
    <definedName name="목차" hidden="1">{#N/A,#N/A,FALSE,"주요여수신";#N/A,#N/A,FALSE,"수신금리";#N/A,#N/A,FALSE,"대출금리";#N/A,#N/A,FALSE,"신규대출";#N/A,#N/A,FALSE,"총액대출"}</definedName>
    <definedName name="무야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야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localSheetId="1" hidden="1">{#N/A,#N/A,FALSE,"Aging Summary";#N/A,#N/A,FALSE,"Ratio Analysis";#N/A,#N/A,FALSE,"Test 120 Day Accts";#N/A,#N/A,FALSE,"Tickmarks"}</definedName>
    <definedName name="무형자산" localSheetId="0" hidden="1">{#N/A,#N/A,FALSE,"Aging Summary";#N/A,#N/A,FALSE,"Ratio Analysis";#N/A,#N/A,FALSE,"Test 120 Day Accts";#N/A,#N/A,FALSE,"Tickmarks"}</definedName>
    <definedName name="무형자산" hidden="1">{#N/A,#N/A,FALSE,"Aging Summary";#N/A,#N/A,FALSE,"Ratio Analysis";#N/A,#N/A,FALSE,"Test 120 Day Accts";#N/A,#N/A,FALSE,"Tickmarks"}</definedName>
    <definedName name="미수수익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수익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localSheetId="1" hidden="1">{#N/A,#N/A,FALSE,"Aging Summary";#N/A,#N/A,FALSE,"Ratio Analysis";#N/A,#N/A,FALSE,"Test 120 Day Accts";#N/A,#N/A,FALSE,"Tickmarks"}</definedName>
    <definedName name="미수이자" localSheetId="0" hidden="1">{#N/A,#N/A,FALSE,"Aging Summary";#N/A,#N/A,FALSE,"Ratio Analysis";#N/A,#N/A,FALSE,"Test 120 Day Accts";#N/A,#N/A,FALSE,"Tickmarks"}</definedName>
    <definedName name="미수이자" hidden="1">{#N/A,#N/A,FALSE,"Aging Summary";#N/A,#N/A,FALSE,"Ratio Analysis";#N/A,#N/A,FALSE,"Test 120 Day Accts";#N/A,#N/A,FALSE,"Tickmarks"}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민자사업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자사업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localSheetId="1" hidden="1">{#N/A,#N/A,FALSE,"을지 (4)";#N/A,#N/A,FALSE,"을지 (5)";#N/A,#N/A,FALSE,"을지 (6)"}</definedName>
    <definedName name="민총2" localSheetId="0" hidden="1">{#N/A,#N/A,FALSE,"을지 (4)";#N/A,#N/A,FALSE,"을지 (5)";#N/A,#N/A,FALSE,"을지 (6)"}</definedName>
    <definedName name="민총2" hidden="1">{#N/A,#N/A,FALSE,"을지 (4)";#N/A,#N/A,FALSE,"을지 (5)";#N/A,#N/A,FALSE,"을지 (6)"}</definedName>
    <definedName name="ㅂ" hidden="1">{#N/A,#N/A,FALSE,"P.C.B"}</definedName>
    <definedName name="ㅂ3ㄱ" localSheetId="1" hidden="1">{#N/A,#N/A,FALSE,"BS";#N/A,#N/A,FALSE,"PL";#N/A,#N/A,FALSE,"처분";#N/A,#N/A,FALSE,"현금";#N/A,#N/A,FALSE,"매출";#N/A,#N/A,FALSE,"원가";#N/A,#N/A,FALSE,"경영"}</definedName>
    <definedName name="ㅂ3ㄱ" localSheetId="0" hidden="1">{#N/A,#N/A,FALSE,"BS";#N/A,#N/A,FALSE,"PL";#N/A,#N/A,FALSE,"처분";#N/A,#N/A,FALSE,"현금";#N/A,#N/A,FALSE,"매출";#N/A,#N/A,FALSE,"원가";#N/A,#N/A,FALSE,"경영"}</definedName>
    <definedName name="ㅂ3ㄱ" hidden="1">{#N/A,#N/A,FALSE,"BS";#N/A,#N/A,FALSE,"PL";#N/A,#N/A,FALSE,"처분";#N/A,#N/A,FALSE,"현금";#N/A,#N/A,FALSE,"매출";#N/A,#N/A,FALSE,"원가";#N/A,#N/A,FALSE,"경영"}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localSheetId="1" hidden="1">{#N/A,#N/A,FALSE,"주요여수신";#N/A,#N/A,FALSE,"수신금리";#N/A,#N/A,FALSE,"대출금리";#N/A,#N/A,FALSE,"신규대출";#N/A,#N/A,FALSE,"총액대출"}</definedName>
    <definedName name="박" localSheetId="0" hidden="1">{#N/A,#N/A,FALSE,"주요여수신";#N/A,#N/A,FALSE,"수신금리";#N/A,#N/A,FALSE,"대출금리";#N/A,#N/A,FALSE,"신규대출";#N/A,#N/A,FALSE,"총액대출"}</definedName>
    <definedName name="박" hidden="1">{#N/A,#N/A,FALSE,"주요여수신";#N/A,#N/A,FALSE,"수신금리";#N/A,#N/A,FALSE,"대출금리";#N/A,#N/A,FALSE,"신규대출";#N/A,#N/A,FALSE,"총액대출"}</definedName>
    <definedName name="박남규" localSheetId="1" hidden="1">{#N/A,#N/A,FALSE,"BS";#N/A,#N/A,FALSE,"IS";#N/A,#N/A,FALSE,"결손금처리";#N/A,#N/A,FALSE,"cashflow"}</definedName>
    <definedName name="박남규" localSheetId="0" hidden="1">{#N/A,#N/A,FALSE,"BS";#N/A,#N/A,FALSE,"IS";#N/A,#N/A,FALSE,"결손금처리";#N/A,#N/A,FALSE,"cashflow"}</definedName>
    <definedName name="박남규" hidden="1">{#N/A,#N/A,FALSE,"BS";#N/A,#N/A,FALSE,"IS";#N/A,#N/A,FALSE,"결손금처리";#N/A,#N/A,FALSE,"cashflow"}</definedName>
    <definedName name="배치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법정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법정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보고서" localSheetId="1" hidden="1">{#N/A,#N/A,FALSE,"주요여수신";#N/A,#N/A,FALSE,"수신금리";#N/A,#N/A,FALSE,"대출금리";#N/A,#N/A,FALSE,"신규대출";#N/A,#N/A,FALSE,"총액대출"}</definedName>
    <definedName name="보고서" localSheetId="0" hidden="1">{#N/A,#N/A,FALSE,"주요여수신";#N/A,#N/A,FALSE,"수신금리";#N/A,#N/A,FALSE,"대출금리";#N/A,#N/A,FALSE,"신규대출";#N/A,#N/A,FALSE,"총액대출"}</definedName>
    <definedName name="보고서" hidden="1">{#N/A,#N/A,FALSE,"주요여수신";#N/A,#N/A,FALSE,"수신금리";#N/A,#N/A,FALSE,"대출금리";#N/A,#N/A,FALSE,"신규대출";#N/A,#N/A,FALSE,"총액대출"}</definedName>
    <definedName name="보정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정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볼트수정" localSheetId="1" hidden="1">{#N/A,#N/A,FALSE,"단축1";#N/A,#N/A,FALSE,"단축2";#N/A,#N/A,FALSE,"단축3";#N/A,#N/A,FALSE,"장축";#N/A,#N/A,FALSE,"4WD"}</definedName>
    <definedName name="볼트수정" localSheetId="0" hidden="1">{#N/A,#N/A,FALSE,"단축1";#N/A,#N/A,FALSE,"단축2";#N/A,#N/A,FALSE,"단축3";#N/A,#N/A,FALSE,"장축";#N/A,#N/A,FALSE,"4WD"}</definedName>
    <definedName name="볼트수정" hidden="1">{#N/A,#N/A,FALSE,"단축1";#N/A,#N/A,FALSE,"단축2";#N/A,#N/A,FALSE,"단축3";#N/A,#N/A,FALSE,"장축";#N/A,#N/A,FALSE,"4WD"}</definedName>
    <definedName name="부속" localSheetId="1" hidden="1">[9]수정시산표!#REF!</definedName>
    <definedName name="부속" hidden="1">[9]수정시산표!#REF!</definedName>
    <definedName name="사채명세서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사채명세서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산업지표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localSheetId="1" hidden="1">{#N/A,#N/A,FALSE,"주요여수신";#N/A,#N/A,FALSE,"수신금리";#N/A,#N/A,FALSE,"대출금리";#N/A,#N/A,FALSE,"신규대출";#N/A,#N/A,FALSE,"총액대출"}</definedName>
    <definedName name="새" localSheetId="0" hidden="1">{#N/A,#N/A,FALSE,"주요여수신";#N/A,#N/A,FALSE,"수신금리";#N/A,#N/A,FALSE,"대출금리";#N/A,#N/A,FALSE,"신규대출";#N/A,#N/A,FALSE,"총액대출"}</definedName>
    <definedName name="새" hidden="1">{#N/A,#N/A,FALSE,"주요여수신";#N/A,#N/A,FALSE,"수신금리";#N/A,#N/A,FALSE,"대출금리";#N/A,#N/A,FALSE,"신규대출";#N/A,#N/A,FALSE,"총액대출"}</definedName>
    <definedName name="새거" localSheetId="1" hidden="1">[1]재무상태변동표!#REF!</definedName>
    <definedName name="새거" hidden="1">[1]재무상태변동표!#REF!</definedName>
    <definedName name="새이름" localSheetId="1" hidden="1">#REF!</definedName>
    <definedName name="새이름" hidden="1">#REF!</definedName>
    <definedName name="선수금최종" localSheetId="1" hidden="1">#REF!</definedName>
    <definedName name="선수금최종" hidden="1">#REF!</definedName>
    <definedName name="세부계정" localSheetId="1" hidden="1">{#N/A,#N/A,FALSE,"주요여수신";#N/A,#N/A,FALSE,"수신금리";#N/A,#N/A,FALSE,"대출금리";#N/A,#N/A,FALSE,"신규대출";#N/A,#N/A,FALSE,"총액대출"}</definedName>
    <definedName name="세부계정" localSheetId="0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소프트웨어" localSheetId="1" hidden="1">[1]재무상태변동표!#REF!</definedName>
    <definedName name="소프트웨어" hidden="1">[1]재무상태변동표!#REF!</definedName>
    <definedName name="손세정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세정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액계산서" localSheetId="0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계산서_중간기간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계산서_중간기간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쇼바2" localSheetId="1" hidden="1">{#N/A,#N/A,FALSE,"단축1";#N/A,#N/A,FALSE,"단축2";#N/A,#N/A,FALSE,"단축3";#N/A,#N/A,FALSE,"장축";#N/A,#N/A,FALSE,"4WD"}</definedName>
    <definedName name="쇼바2" localSheetId="0" hidden="1">{#N/A,#N/A,FALSE,"단축1";#N/A,#N/A,FALSE,"단축2";#N/A,#N/A,FALSE,"단축3";#N/A,#N/A,FALSE,"장축";#N/A,#N/A,FALSE,"4WD"}</definedName>
    <definedName name="쇼바2" hidden="1">{#N/A,#N/A,FALSE,"단축1";#N/A,#N/A,FALSE,"단축2";#N/A,#N/A,FALSE,"단축3";#N/A,#N/A,FALSE,"장축";#N/A,#N/A,FALSE,"4WD"}</definedName>
    <definedName name="쇼ㅕㅑ" localSheetId="1" hidden="1">{#N/A,#N/A,FALSE,"BS";#N/A,#N/A,FALSE,"IS";#N/A,#N/A,FALSE,"결손금처리";#N/A,#N/A,FALSE,"cashflow"}</definedName>
    <definedName name="쇼ㅕㅑ" localSheetId="0" hidden="1">{#N/A,#N/A,FALSE,"BS";#N/A,#N/A,FALSE,"IS";#N/A,#N/A,FALSE,"결손금처리";#N/A,#N/A,FALSE,"cashflow"}</definedName>
    <definedName name="쇼ㅕㅑ" hidden="1">{#N/A,#N/A,FALSE,"BS";#N/A,#N/A,FALSE,"IS";#N/A,#N/A,FALSE,"결손금처리";#N/A,#N/A,FALSE,"cashflow"}</definedName>
    <definedName name="수정CF" localSheetId="1" hidden="1">{#N/A,#N/A,TRUE,"Summary";#N/A,#N/A,TRUE,"IS";#N/A,#N/A,TRUE,"Adj";#N/A,#N/A,TRUE,"BS";#N/A,#N/A,TRUE,"CF";#N/A,#N/A,TRUE,"Debt";#N/A,#N/A,TRUE,"IRR"}</definedName>
    <definedName name="수정CF" localSheetId="0" hidden="1">{#N/A,#N/A,TRUE,"Summary";#N/A,#N/A,TRUE,"IS";#N/A,#N/A,TRUE,"Adj";#N/A,#N/A,TRUE,"BS";#N/A,#N/A,TRUE,"CF";#N/A,#N/A,TRUE,"Debt";#N/A,#N/A,TRUE,"IRR"}</definedName>
    <definedName name="수정CF" hidden="1">{#N/A,#N/A,TRUE,"Summary";#N/A,#N/A,TRUE,"IS";#N/A,#N/A,TRUE,"Adj";#N/A,#N/A,TRUE,"BS";#N/A,#N/A,TRUE,"CF";#N/A,#N/A,TRUE,"Debt";#N/A,#N/A,TRUE,"IRR"}</definedName>
    <definedName name="수정현금흐름표" localSheetId="1" hidden="1">{#N/A,#N/A,TRUE,"Summary";#N/A,#N/A,TRUE,"IS";#N/A,#N/A,TRUE,"Adj";#N/A,#N/A,TRUE,"BS";#N/A,#N/A,TRUE,"CF";#N/A,#N/A,TRUE,"Debt";#N/A,#N/A,TRUE,"IRR"}</definedName>
    <definedName name="수정현금흐름표" localSheetId="0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localSheetId="1" hidden="1">{#N/A,#N/A,TRUE,"Summary";#N/A,#N/A,TRUE,"IS";#N/A,#N/A,TRUE,"Adj";#N/A,#N/A,TRUE,"BS";#N/A,#N/A,TRUE,"CF";#N/A,#N/A,TRUE,"Debt";#N/A,#N/A,TRUE,"IRR"}</definedName>
    <definedName name="수정현금흐름표_pjh" localSheetId="0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시산표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작성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작성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localSheetId="1" hidden="1">{#N/A,#N/A,TRUE,"지침서";#N/A,#N/A,TRUE,"처리방법"}</definedName>
    <definedName name="신가전" localSheetId="0" hidden="1">{#N/A,#N/A,TRUE,"지침서";#N/A,#N/A,TRUE,"처리방법"}</definedName>
    <definedName name="신가전" hidden="1">{#N/A,#N/A,TRUE,"지침서";#N/A,#N/A,TRUE,"처리방법"}</definedName>
    <definedName name="ㅇ" localSheetId="1" hidden="1">{#N/A,#N/A,FALSE,"주요여수신";#N/A,#N/A,FALSE,"수신금리";#N/A,#N/A,FALSE,"대출금리";#N/A,#N/A,FALSE,"신규대출";#N/A,#N/A,FALSE,"총액대출"}</definedName>
    <definedName name="ㅇ" localSheetId="0" hidden="1">{#N/A,#N/A,FALSE,"주요여수신";#N/A,#N/A,FALSE,"수신금리";#N/A,#N/A,FALSE,"대출금리";#N/A,#N/A,FALSE,"신규대출";#N/A,#N/A,FALSE,"총액대출"}</definedName>
    <definedName name="ㅇ" hidden="1">{#N/A,#N/A,FALSE,"주요여수신";#N/A,#N/A,FALSE,"수신금리";#N/A,#N/A,FALSE,"대출금리";#N/A,#N/A,FALSE,"신규대출";#N/A,#N/A,FALSE,"총액대출"}</definedName>
    <definedName name="ㅇADKFJDA" localSheetId="1" hidden="1">{#N/A,#N/A,FALSE,"을지 (4)";#N/A,#N/A,FALSE,"을지 (5)";#N/A,#N/A,FALSE,"을지 (6)"}</definedName>
    <definedName name="ㅇADKFJDA" localSheetId="0" hidden="1">{#N/A,#N/A,FALSE,"을지 (4)";#N/A,#N/A,FALSE,"을지 (5)";#N/A,#N/A,FALSE,"을지 (6)"}</definedName>
    <definedName name="ㅇADKFJDA" hidden="1">{#N/A,#N/A,FALSE,"을지 (4)";#N/A,#N/A,FALSE,"을지 (5)";#N/A,#N/A,FALSE,"을지 (6)"}</definedName>
    <definedName name="ㅇㄹ" localSheetId="1" hidden="1">{#N/A,#N/A,FALSE,"주요여수신";#N/A,#N/A,FALSE,"수신금리";#N/A,#N/A,FALSE,"대출금리";#N/A,#N/A,FALSE,"신규대출";#N/A,#N/A,FALSE,"총액대출"}</definedName>
    <definedName name="ㅇㄹ" localSheetId="0" hidden="1">{#N/A,#N/A,FALSE,"주요여수신";#N/A,#N/A,FALSE,"수신금리";#N/A,#N/A,FALSE,"대출금리";#N/A,#N/A,FALSE,"신규대출";#N/A,#N/A,FALSE,"총액대출"}</definedName>
    <definedName name="ㅇㄹ" hidden="1">{#N/A,#N/A,FALSE,"주요여수신";#N/A,#N/A,FALSE,"수신금리";#N/A,#N/A,FALSE,"대출금리";#N/A,#N/A,FALSE,"신규대출";#N/A,#N/A,FALSE,"총액대출"}</definedName>
    <definedName name="ㅇㅀ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localSheetId="1" hidden="1">{#N/A,#N/A,TRUE,"지침서";#N/A,#N/A,TRUE,"처리방법"}</definedName>
    <definedName name="ㅇㅀㅁㄿ" localSheetId="0" hidden="1">{#N/A,#N/A,TRUE,"지침서";#N/A,#N/A,TRUE,"처리방법"}</definedName>
    <definedName name="ㅇㅀㅁㄿ" hidden="1">{#N/A,#N/A,TRUE,"지침서";#N/A,#N/A,TRUE,"처리방법"}</definedName>
    <definedName name="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ㅀ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ㅀ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ㅇ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ㅇㅇㅇㅇㅇ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람" localSheetId="1" hidden="1">{#N/A,#N/A,FALSE,"BS";#N/A,#N/A,FALSE,"PL";#N/A,#N/A,FALSE,"처분";#N/A,#N/A,FALSE,"현금";#N/A,#N/A,FALSE,"매출";#N/A,#N/A,FALSE,"원가";#N/A,#N/A,FALSE,"경영"}</definedName>
    <definedName name="아람" localSheetId="0" hidden="1">{#N/A,#N/A,FALSE,"BS";#N/A,#N/A,FALSE,"PL";#N/A,#N/A,FALSE,"처분";#N/A,#N/A,FALSE,"현금";#N/A,#N/A,FALSE,"매출";#N/A,#N/A,FALSE,"원가";#N/A,#N/A,FALSE,"경영"}</definedName>
    <definedName name="아람" hidden="1">{#N/A,#N/A,FALSE,"BS";#N/A,#N/A,FALSE,"PL";#N/A,#N/A,FALSE,"처분";#N/A,#N/A,FALSE,"현금";#N/A,#N/A,FALSE,"매출";#N/A,#N/A,FALSE,"원가";#N/A,#N/A,FALSE,"경영"}</definedName>
    <definedName name="아메리카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메리카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앙" localSheetId="1" hidden="1">{#N/A,#N/A,FALSE,"BS";#N/A,#N/A,FALSE,"PL";#N/A,#N/A,FALSE,"처분";#N/A,#N/A,FALSE,"현금";#N/A,#N/A,FALSE,"매출";#N/A,#N/A,FALSE,"원가";#N/A,#N/A,FALSE,"경영"}</definedName>
    <definedName name="앙" localSheetId="0" hidden="1">{#N/A,#N/A,FALSE,"BS";#N/A,#N/A,FALSE,"PL";#N/A,#N/A,FALSE,"처분";#N/A,#N/A,FALSE,"현금";#N/A,#N/A,FALSE,"매출";#N/A,#N/A,FALSE,"원가";#N/A,#N/A,FALSE,"경영"}</definedName>
    <definedName name="앙" hidden="1">{#N/A,#N/A,FALSE,"BS";#N/A,#N/A,FALSE,"PL";#N/A,#N/A,FALSE,"처분";#N/A,#N/A,FALSE,"현금";#N/A,#N/A,FALSE,"매출";#N/A,#N/A,FALSE,"원가";#N/A,#N/A,FALSE,"경영"}</definedName>
    <definedName name="앙1" localSheetId="1" hidden="1">{#N/A,#N/A,FALSE,"BS";#N/A,#N/A,FALSE,"PL";#N/A,#N/A,FALSE,"처분";#N/A,#N/A,FALSE,"현금";#N/A,#N/A,FALSE,"매출";#N/A,#N/A,FALSE,"원가";#N/A,#N/A,FALSE,"경영"}</definedName>
    <definedName name="앙1" localSheetId="0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localSheetId="1" hidden="1">{#N/A,#N/A,FALSE,"BS";#N/A,#N/A,FALSE,"PL";#N/A,#N/A,FALSE,"처분";#N/A,#N/A,FALSE,"현금";#N/A,#N/A,FALSE,"매출";#N/A,#N/A,FALSE,"원가";#N/A,#N/A,FALSE,"경영"}</definedName>
    <definedName name="앙앙" localSheetId="0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업" localSheetId="1" hidden="1">{#N/A,#N/A,FALSE,"주요여수신";#N/A,#N/A,FALSE,"수신금리";#N/A,#N/A,FALSE,"대출금리";#N/A,#N/A,FALSE,"신규대출";#N/A,#N/A,FALSE,"총액대출"}</definedName>
    <definedName name="업" localSheetId="0" hidden="1">{#N/A,#N/A,FALSE,"주요여수신";#N/A,#N/A,FALSE,"수신금리";#N/A,#N/A,FALSE,"대출금리";#N/A,#N/A,FALSE,"신규대출";#N/A,#N/A,FALSE,"총액대출"}</definedName>
    <definedName name="업" hidden="1">{#N/A,#N/A,FALSE,"주요여수신";#N/A,#N/A,FALSE,"수신금리";#N/A,#N/A,FALSE,"대출금리";#N/A,#N/A,FALSE,"신규대출";#N/A,#N/A,FALSE,"총액대출"}</definedName>
    <definedName name="연말" localSheetId="1" hidden="1">#REF!</definedName>
    <definedName name="연말" localSheetId="0" hidden="1">#REF!</definedName>
    <definedName name="연말" hidden="1">#REF!</definedName>
    <definedName name="연말예상" localSheetId="1" hidden="1">#REF!</definedName>
    <definedName name="연말예상" localSheetId="0" hidden="1">#REF!</definedName>
    <definedName name="연말예상" hidden="1">#REF!</definedName>
    <definedName name="영2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2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권" localSheetId="1" hidden="1">{#N/A,#N/A,FALSE,"BS";#N/A,#N/A,FALSE,"PL";#N/A,#N/A,FALSE,"처분";#N/A,#N/A,FALSE,"현금";#N/A,#N/A,FALSE,"매출";#N/A,#N/A,FALSE,"원가";#N/A,#N/A,FALSE,"경영"}</definedName>
    <definedName name="영업권" localSheetId="0" hidden="1">{#N/A,#N/A,FALSE,"BS";#N/A,#N/A,FALSE,"PL";#N/A,#N/A,FALSE,"처분";#N/A,#N/A,FALSE,"현금";#N/A,#N/A,FALSE,"매출";#N/A,#N/A,FALSE,"원가";#N/A,#N/A,FALSE,"경영"}</definedName>
    <definedName name="영업권" hidden="1">{#N/A,#N/A,FALSE,"BS";#N/A,#N/A,FALSE,"PL";#N/A,#N/A,FALSE,"처분";#N/A,#N/A,FALSE,"현금";#N/A,#N/A,FALSE,"매출";#N/A,#N/A,FALSE,"원가";#N/A,#N/A,FALSE,"경영"}</definedName>
    <definedName name="영업수익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수익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업외수익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금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적금미수수익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적금미수수익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" localSheetId="1" hidden="1">{#N/A,#N/A,FALSE,"단축1";#N/A,#N/A,FALSE,"단축2";#N/A,#N/A,FALSE,"단축3";#N/A,#N/A,FALSE,"장축";#N/A,#N/A,FALSE,"4WD"}</definedName>
    <definedName name="오" localSheetId="0" hidden="1">{#N/A,#N/A,FALSE,"단축1";#N/A,#N/A,FALSE,"단축2";#N/A,#N/A,FALSE,"단축3";#N/A,#N/A,FALSE,"장축";#N/A,#N/A,FALSE,"4WD"}</definedName>
    <definedName name="오" hidden="1">{#N/A,#N/A,FALSE,"단축1";#N/A,#N/A,FALSE,"단축2";#N/A,#N/A,FALSE,"단축3";#N/A,#N/A,FALSE,"장축";#N/A,#N/A,FALSE,"4WD"}</definedName>
    <definedName name="왜이러지" localSheetId="1" hidden="1">{#N/A,#N/A,FALSE,"BS";#N/A,#N/A,FALSE,"PL";#N/A,#N/A,FALSE,"처분";#N/A,#N/A,FALSE,"현금";#N/A,#N/A,FALSE,"매출";#N/A,#N/A,FALSE,"원가";#N/A,#N/A,FALSE,"경영"}</definedName>
    <definedName name="왜이러지" localSheetId="0" hidden="1">{#N/A,#N/A,FALSE,"BS";#N/A,#N/A,FALSE,"PL";#N/A,#N/A,FALSE,"처분";#N/A,#N/A,FALSE,"현금";#N/A,#N/A,FALSE,"매출";#N/A,#N/A,FALSE,"원가";#N/A,#N/A,FALSE,"경영"}</definedName>
    <definedName name="왜이러지" hidden="1">{#N/A,#N/A,FALSE,"BS";#N/A,#N/A,FALSE,"PL";#N/A,#N/A,FALSE,"처분";#N/A,#N/A,FALSE,"현금";#N/A,#N/A,FALSE,"매출";#N/A,#N/A,FALSE,"원가";#N/A,#N/A,FALSE,"경영"}</definedName>
    <definedName name="외화증권" localSheetId="1" hidden="1">'[3]96전기자재수불'!#REF!</definedName>
    <definedName name="외화증권" hidden="1">'[3]96전기자재수불'!#REF!</definedName>
    <definedName name="요약" localSheetId="1" hidden="1">{#N/A,#N/A,FALSE,"주요여수신";#N/A,#N/A,FALSE,"수신금리";#N/A,#N/A,FALSE,"대출금리";#N/A,#N/A,FALSE,"신규대출";#N/A,#N/A,FALSE,"총액대출"}</definedName>
    <definedName name="요약" localSheetId="0" hidden="1">{#N/A,#N/A,FALSE,"주요여수신";#N/A,#N/A,FALSE,"수신금리";#N/A,#N/A,FALSE,"대출금리";#N/A,#N/A,FALSE,"신규대출";#N/A,#N/A,FALSE,"총액대출"}</definedName>
    <definedName name="요약" hidden="1">{#N/A,#N/A,FALSE,"주요여수신";#N/A,#N/A,FALSE,"수신금리";#N/A,#N/A,FALSE,"대출금리";#N/A,#N/A,FALSE,"신규대출";#N/A,#N/A,FALSE,"총액대출"}</definedName>
    <definedName name="용" hidden="1">{#N/A,#N/A,FALSE,"P.C.B"}</definedName>
    <definedName name="우리" hidden="1">{#N/A,#N/A,FALSE,"P.C.B"}</definedName>
    <definedName name="원" hidden="1">{#N/A,#N/A,FALSE,"P.C.B"}</definedName>
    <definedName name="원천납부8" localSheetId="1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천납부8" localSheetId="0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가증궈1" localSheetId="1" hidden="1">{#N/A,#N/A,FALSE,"Aging Summary";#N/A,#N/A,FALSE,"Ratio Analysis";#N/A,#N/A,FALSE,"Test 120 Day Accts";#N/A,#N/A,FALSE,"Tickmarks"}</definedName>
    <definedName name="유가증궈1" localSheetId="0" hidden="1">{#N/A,#N/A,FALSE,"Aging Summary";#N/A,#N/A,FALSE,"Ratio Analysis";#N/A,#N/A,FALSE,"Test 120 Day Accts";#N/A,#N/A,FALSE,"Tickmarks"}</definedName>
    <definedName name="유가증궈1" hidden="1">{#N/A,#N/A,FALSE,"Aging Summary";#N/A,#N/A,FALSE,"Ratio Analysis";#N/A,#N/A,FALSE,"Test 120 Day Accts";#N/A,#N/A,FALSE,"Tickmarks"}</definedName>
    <definedName name="유가증권" hidden="1">{#N/A,#N/A,FALSE,"Aging Summary";#N/A,#N/A,FALSE,"Ratio Analysis";#N/A,#N/A,FALSE,"Test 120 Day Accts";#N/A,#N/A,FALSE,"Tickmarks"}</definedName>
    <definedName name="유동성장기부채" localSheetId="1" hidden="1">{#N/A,#N/A,FALSE,"BS";#N/A,#N/A,FALSE,"PL";#N/A,#N/A,FALSE,"처분";#N/A,#N/A,FALSE,"현금";#N/A,#N/A,FALSE,"매출";#N/A,#N/A,FALSE,"원가";#N/A,#N/A,FALSE,"경영"}</definedName>
    <definedName name="유동성장기부채" localSheetId="0" hidden="1">{#N/A,#N/A,FALSE,"BS";#N/A,#N/A,FALSE,"PL";#N/A,#N/A,FALSE,"처분";#N/A,#N/A,FALSE,"현금";#N/A,#N/A,FALSE,"매출";#N/A,#N/A,FALSE,"원가";#N/A,#N/A,FALSE,"경영"}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형자산명세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형자산명세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localSheetId="1" hidden="1">{#N/A,#N/A,FALSE,"주요여수신";#N/A,#N/A,FALSE,"수신금리";#N/A,#N/A,FALSE,"대출금리";#N/A,#N/A,FALSE,"신규대출";#N/A,#N/A,FALSE,"총액대출"}</definedName>
    <definedName name="유효" localSheetId="0" hidden="1">{#N/A,#N/A,FALSE,"주요여수신";#N/A,#N/A,FALSE,"수신금리";#N/A,#N/A,FALSE,"대출금리";#N/A,#N/A,FALSE,"신규대출";#N/A,#N/A,FALSE,"총액대출"}</definedName>
    <definedName name="유효" hidden="1">{#N/A,#N/A,FALSE,"주요여수신";#N/A,#N/A,FALSE,"수신금리";#N/A,#N/A,FALSE,"대출금리";#N/A,#N/A,FALSE,"신규대출";#N/A,#N/A,FALSE,"총액대출"}</definedName>
    <definedName name="이동" localSheetId="1" hidden="1">{#N/A,#N/A,FALSE,"을지 (4)";#N/A,#N/A,FALSE,"을지 (5)";#N/A,#N/A,FALSE,"을지 (6)"}</definedName>
    <definedName name="이동" localSheetId="0" hidden="1">{#N/A,#N/A,FALSE,"을지 (4)";#N/A,#N/A,FALSE,"을지 (5)";#N/A,#N/A,FALSE,"을지 (6)"}</definedName>
    <definedName name="이동" hidden="1">{#N/A,#N/A,FALSE,"을지 (4)";#N/A,#N/A,FALSE,"을지 (5)";#N/A,#N/A,FALSE,"을지 (6)"}</definedName>
    <definedName name="이름이충돌됨" localSheetId="1" hidden="1">#REF!</definedName>
    <definedName name="이름이충돌됨" hidden="1">#REF!</definedName>
    <definedName name="이름중복" localSheetId="1" hidden="1">#REF!</definedName>
    <definedName name="이름중복" hidden="1">#REF!</definedName>
    <definedName name="이름충돌" localSheetId="1" hidden="1">#REF!</definedName>
    <definedName name="이름충돌" hidden="1">#REF!</definedName>
    <definedName name="이이잉" localSheetId="1" hidden="1">#REF!</definedName>
    <definedName name="이이잉" localSheetId="0" hidden="1">#REF!</definedName>
    <definedName name="이이잉" hidden="1">#REF!</definedName>
    <definedName name="이익잉여금처분계산서변경" localSheetId="1" hidden="1">{#N/A,#N/A,FALSE,"BS";#N/A,#N/A,FALSE,"PL";#N/A,#N/A,FALSE,"처분";#N/A,#N/A,FALSE,"현금";#N/A,#N/A,FALSE,"매출";#N/A,#N/A,FALSE,"원가";#N/A,#N/A,FALSE,"경영"}</definedName>
    <definedName name="이익잉여금처분계산서변경" localSheetId="0" hidden="1">{#N/A,#N/A,FALSE,"BS";#N/A,#N/A,FALSE,"PL";#N/A,#N/A,FALSE,"처분";#N/A,#N/A,FALSE,"현금";#N/A,#N/A,FALSE,"매출";#N/A,#N/A,FALSE,"원가";#N/A,#N/A,FALSE,"경영"}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인사" hidden="1">{#N/A,#N/A,FALSE,"P.C.B"}</definedName>
    <definedName name="ㅈ" localSheetId="1" hidden="1">{#N/A,#N/A,FALSE,"BS";#N/A,#N/A,FALSE,"PL";#N/A,#N/A,FALSE,"처분";#N/A,#N/A,FALSE,"현금";#N/A,#N/A,FALSE,"매출";#N/A,#N/A,FALSE,"원가";#N/A,#N/A,FALSE,"경영"}</definedName>
    <definedName name="ㅈ" localSheetId="0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ㄴㄴㄴ" hidden="1">{#N/A,#N/A,FALSE,"P.C.B"}</definedName>
    <definedName name="ㅈㄷㄹ" localSheetId="1" hidden="1">{#N/A,#N/A,TRUE,"지침서";#N/A,#N/A,TRUE,"처리방법"}</definedName>
    <definedName name="ㅈㄷㄹ" localSheetId="0" hidden="1">{#N/A,#N/A,TRUE,"지침서";#N/A,#N/A,TRUE,"처리방법"}</definedName>
    <definedName name="ㅈㄷㄹ" hidden="1">{#N/A,#N/A,TRUE,"지침서";#N/A,#N/A,TRUE,"처리방법"}</definedName>
    <definedName name="ㅈㅈ" localSheetId="1" hidden="1">{#N/A,#N/A,FALSE,"을지 (4)";#N/A,#N/A,FALSE,"을지 (5)";#N/A,#N/A,FALSE,"을지 (6)"}</definedName>
    <definedName name="ㅈㅈ" localSheetId="0" hidden="1">{#N/A,#N/A,FALSE,"을지 (4)";#N/A,#N/A,FALSE,"을지 (5)";#N/A,#N/A,FALSE,"을지 (6)"}</definedName>
    <definedName name="ㅈㅈ" hidden="1">{#N/A,#N/A,FALSE,"을지 (4)";#N/A,#N/A,FALSE,"을지 (5)";#N/A,#N/A,FALSE,"을지 (6)"}</definedName>
    <definedName name="ㅈ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회사Total" localSheetId="1" hidden="1">{#N/A,#N/A,FALSE,"주요여수신";#N/A,#N/A,FALSE,"수신금리";#N/A,#N/A,FALSE,"대출금리";#N/A,#N/A,FALSE,"신규대출";#N/A,#N/A,FALSE,"총액대출"}</definedName>
    <definedName name="자회사Total" localSheetId="0" hidden="1">{#N/A,#N/A,FALSE,"주요여수신";#N/A,#N/A,FALSE,"수신금리";#N/A,#N/A,FALSE,"대출금리";#N/A,#N/A,FALSE,"신규대출";#N/A,#N/A,FALSE,"총액대출"}</definedName>
    <definedName name="자회사Total" hidden="1">{#N/A,#N/A,FALSE,"주요여수신";#N/A,#N/A,FALSE,"수신금리";#N/A,#N/A,FALSE,"대출금리";#N/A,#N/A,FALSE,"신규대출";#N/A,#N/A,FALSE,"총액대출"}</definedName>
    <definedName name="잔양" hidden="1">{#N/A,#N/A,FALSE,"P.C.B"}</definedName>
    <definedName name="잠정보고" localSheetId="1" hidden="1">{#N/A,#N/A,FALSE,"주요여수신";#N/A,#N/A,FALSE,"수신금리";#N/A,#N/A,FALSE,"대출금리";#N/A,#N/A,FALSE,"신규대출";#N/A,#N/A,FALSE,"총액대출"}</definedName>
    <definedName name="잠정보고" localSheetId="0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재료비" hidden="1">{#N/A,#N/A,TRUE,"일정"}</definedName>
    <definedName name="재할인대상" localSheetId="1" hidden="1">{#N/A,#N/A,FALSE,"주요여수신";#N/A,#N/A,FALSE,"수신금리";#N/A,#N/A,FALSE,"대출금리";#N/A,#N/A,FALSE,"신규대출";#N/A,#N/A,FALSE,"총액대출"}</definedName>
    <definedName name="재할인대상" localSheetId="0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접대비타계정" localSheetId="1" hidden="1">#REF!</definedName>
    <definedName name="접대비타계정" hidden="1">#REF!</definedName>
    <definedName name="정기적금" localSheetId="1" hidden="1">{#N/A,#N/A,FALSE,"주요여수신";#N/A,#N/A,FALSE,"수신금리";#N/A,#N/A,FALSE,"대출금리";#N/A,#N/A,FALSE,"신규대출";#N/A,#N/A,FALSE,"총액대출"}</definedName>
    <definedName name="정기적금" localSheetId="0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산표" localSheetId="1" hidden="1">{#N/A,#N/A,FALSE,"BS";#N/A,#N/A,FALSE,"PL";#N/A,#N/A,FALSE,"처분";#N/A,#N/A,FALSE,"현금";#N/A,#N/A,FALSE,"매출";#N/A,#N/A,FALSE,"원가";#N/A,#N/A,FALSE,"경영"}</definedName>
    <definedName name="정산표" localSheetId="0" hidden="1">{#N/A,#N/A,FALSE,"BS";#N/A,#N/A,FALSE,"PL";#N/A,#N/A,FALSE,"처분";#N/A,#N/A,FALSE,"현금";#N/A,#N/A,FALSE,"매출";#N/A,#N/A,FALSE,"원가";#N/A,#N/A,FALSE,"경영"}</definedName>
    <definedName name="정산표" hidden="1">{#N/A,#N/A,FALSE,"BS";#N/A,#N/A,FALSE,"PL";#N/A,#N/A,FALSE,"처분";#N/A,#N/A,FALSE,"현금";#N/A,#N/A,FALSE,"매출";#N/A,#N/A,FALSE,"원가";#N/A,#N/A,FALSE,"경영"}</definedName>
    <definedName name="제1안" localSheetId="1" hidden="1">{#N/A,#N/A,TRUE,"매출진척-1";#N/A,#N/A,TRUE,"매출진척-2";#N/A,#N/A,TRUE,"제품실적";#N/A,#N/A,TRUE,"RAC";#N/A,#N/A,TRUE,"PAC ";#N/A,#N/A,TRUE,"재고현황";#N/A,#N/A,TRUE,"공지사항"}</definedName>
    <definedName name="제1안" localSheetId="0" hidden="1">{#N/A,#N/A,TRUE,"매출진척-1";#N/A,#N/A,TRUE,"매출진척-2";#N/A,#N/A,TRUE,"제품실적";#N/A,#N/A,TRUE,"RAC";#N/A,#N/A,TRUE,"PAC ";#N/A,#N/A,TRUE,"재고현황";#N/A,#N/A,TRUE,"공지사항"}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제조" localSheetId="1" hidden="1">#REF!</definedName>
    <definedName name="제조" hidden="1">#REF!</definedName>
    <definedName name="조달" hidden="1">{#N/A,#N/A,FALSE,"P.C.B"}</definedName>
    <definedName name="조정" localSheetId="1" hidden="1">#REF!</definedName>
    <definedName name="조정" localSheetId="0" hidden="1">#REF!</definedName>
    <definedName name="조정" hidden="1">#REF!</definedName>
    <definedName name="주요업무" hidden="1">{#N/A,#N/A,FALSE,"P.C.B"}</definedName>
    <definedName name="주정관" hidden="1">{#N/A,#N/A,TRUE,"일정"}</definedName>
    <definedName name="중앙" localSheetId="1" hidden="1">{#N/A,#N/A,FALSE,"단축1";#N/A,#N/A,FALSE,"단축2";#N/A,#N/A,FALSE,"단축3";#N/A,#N/A,FALSE,"장축";#N/A,#N/A,FALSE,"4WD"}</definedName>
    <definedName name="중앙" localSheetId="0" hidden="1">{#N/A,#N/A,FALSE,"단축1";#N/A,#N/A,FALSE,"단축2";#N/A,#N/A,FALSE,"단축3";#N/A,#N/A,FALSE,"장축";#N/A,#N/A,FALSE,"4WD"}</definedName>
    <definedName name="중앙" hidden="1">{#N/A,#N/A,FALSE,"단축1";#N/A,#N/A,FALSE,"단축2";#N/A,#N/A,FALSE,"단축3";#N/A,#N/A,FALSE,"장축";#N/A,#N/A,FALSE,"4WD"}</definedName>
    <definedName name="ㅊㅊ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참고" localSheetId="1" hidden="1">{#N/A,#N/A,FALSE,"BS";#N/A,#N/A,FALSE,"PL";#N/A,#N/A,FALSE,"처분";#N/A,#N/A,FALSE,"현금";#N/A,#N/A,FALSE,"매출";#N/A,#N/A,FALSE,"원가";#N/A,#N/A,FALSE,"경영"}</definedName>
    <definedName name="참고" localSheetId="0" hidden="1">{#N/A,#N/A,FALSE,"BS";#N/A,#N/A,FALSE,"PL";#N/A,#N/A,FALSE,"처분";#N/A,#N/A,FALSE,"현금";#N/A,#N/A,FALSE,"매출";#N/A,#N/A,FALSE,"원가";#N/A,#N/A,FALSE,"경영"}</definedName>
    <definedName name="참고" hidden="1">{#N/A,#N/A,FALSE,"BS";#N/A,#N/A,FALSE,"PL";#N/A,#N/A,FALSE,"처분";#N/A,#N/A,FALSE,"현금";#N/A,#N/A,FALSE,"매출";#N/A,#N/A,FALSE,"원가";#N/A,#N/A,FALSE,"경영"}</definedName>
    <definedName name="총무" hidden="1">{#N/A,#N/A,FALSE,"P.C.B"}</definedName>
    <definedName name="최재호" localSheetId="1" hidden="1">#REF!</definedName>
    <definedName name="최재호" hidden="1">#REF!</definedName>
    <definedName name="추정대차" localSheetId="1" hidden="1">{#N/A,#N/A,FALSE,"BS";#N/A,#N/A,FALSE,"PL";#N/A,#N/A,FALSE,"처분";#N/A,#N/A,FALSE,"현금";#N/A,#N/A,FALSE,"매출";#N/A,#N/A,FALSE,"원가";#N/A,#N/A,FALSE,"경영"}</definedName>
    <definedName name="추정대차" localSheetId="0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ㅋㅇㄴㄻㅇㄴㄹ" hidden="1">{#N/A,#N/A,FALSE,"BS";#N/A,#N/A,FALSE,"PL";#N/A,#N/A,FALSE,"처분";#N/A,#N/A,FALSE,"현금";#N/A,#N/A,FALSE,"매출";#N/A,#N/A,FALSE,"원가";#N/A,#N/A,FALSE,"경영"}</definedName>
    <definedName name="키프코" localSheetId="1" hidden="1">{#N/A,#N/A,FALSE,"을지 (4)";#N/A,#N/A,FALSE,"을지 (5)";#N/A,#N/A,FALSE,"을지 (6)"}</definedName>
    <definedName name="키프코" localSheetId="0" hidden="1">{#N/A,#N/A,FALSE,"을지 (4)";#N/A,#N/A,FALSE,"을지 (5)";#N/A,#N/A,FALSE,"을지 (6)"}</definedName>
    <definedName name="키프코" hidden="1">{#N/A,#N/A,FALSE,"을지 (4)";#N/A,#N/A,FALSE,"을지 (5)";#N/A,#N/A,FALSE,"을지 (6)"}</definedName>
    <definedName name="ㅌㅌ" hidden="1">{#N/A,#N/A,TRUE,"일정"}</definedName>
    <definedName name="타계정접대비" localSheetId="1" hidden="1">#REF!</definedName>
    <definedName name="타계정접대비" hidden="1">#REF!</definedName>
    <definedName name="템플릿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템플릿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통합2" localSheetId="1" hidden="1">{#N/A,#N/A,FALSE,"주요여수신";#N/A,#N/A,FALSE,"수신금리";#N/A,#N/A,FALSE,"대출금리";#N/A,#N/A,FALSE,"신규대출";#N/A,#N/A,FALSE,"총액대출"}</definedName>
    <definedName name="통합2" localSheetId="0" hidden="1">{#N/A,#N/A,FALSE,"주요여수신";#N/A,#N/A,FALSE,"수신금리";#N/A,#N/A,FALSE,"대출금리";#N/A,#N/A,FALSE,"신규대출";#N/A,#N/A,FALSE,"총액대출"}</definedName>
    <definedName name="통합2" hidden="1">{#N/A,#N/A,FALSE,"주요여수신";#N/A,#N/A,FALSE,"수신금리";#N/A,#N/A,FALSE,"대출금리";#N/A,#N/A,FALSE,"신규대출";#N/A,#N/A,FALSE,"총액대출"}</definedName>
    <definedName name="퇴충명세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퇴충명세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판관비TOT" localSheetId="1" hidden="1">{#N/A,#N/A,FALSE,"Aging Summary";#N/A,#N/A,FALSE,"Ratio Analysis";#N/A,#N/A,FALSE,"Test 120 Day Accts";#N/A,#N/A,FALSE,"Tickmarks"}</definedName>
    <definedName name="판관비TOT" localSheetId="0" hidden="1">{#N/A,#N/A,FALSE,"Aging Summary";#N/A,#N/A,FALSE,"Ratio Analysis";#N/A,#N/A,FALSE,"Test 120 Day Accts";#N/A,#N/A,FALSE,"Tickmarks"}</definedName>
    <definedName name="판관비TOT" hidden="1">{#N/A,#N/A,FALSE,"Aging Summary";#N/A,#N/A,FALSE,"Ratio Analysis";#N/A,#N/A,FALSE,"Test 120 Day Accts";#N/A,#N/A,FALSE,"Tickmarks"}</definedName>
    <definedName name="판촉지원적립금" localSheetId="1" hidden="1">{#N/A,#N/A,TRUE,"매출진척-1";#N/A,#N/A,TRUE,"매출진척-2";#N/A,#N/A,TRUE,"제품실적";#N/A,#N/A,TRUE,"RAC";#N/A,#N/A,TRUE,"PAC ";#N/A,#N/A,TRUE,"재고현황";#N/A,#N/A,TRUE,"공지사항"}</definedName>
    <definedName name="판촉지원적립금" localSheetId="0" hidden="1">{#N/A,#N/A,TRUE,"매출진척-1";#N/A,#N/A,TRUE,"매출진척-2";#N/A,#N/A,TRUE,"제품실적";#N/A,#N/A,TRUE,"RAC";#N/A,#N/A,TRUE,"PAC ";#N/A,#N/A,TRUE,"재고현황";#N/A,#N/A,TRUE,"공지사항"}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표1" hidden="1">{#N/A,#N/A,FALSE,"P.C.B"}</definedName>
    <definedName name="표표표" hidden="1">{#N/A,#N/A,FALSE,"P.C.B"}</definedName>
    <definedName name="프로세슷해설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로세슷해설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프름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ㅇㄴㄻㅇㄴㄹ" localSheetId="1" hidden="1">{"'수정손익계산서'!$AT$97:$AY$174"}</definedName>
    <definedName name="ㅎㅇㄴㄻㅇㄴㄹ" localSheetId="0" hidden="1">{"'수정손익계산서'!$AT$97:$AY$174"}</definedName>
    <definedName name="ㅎㅇㄴㄻㅇㄴㄹ" hidden="1">{"'수정손익계산서'!$AT$97:$AY$174"}</definedName>
    <definedName name="ㅎㅎ2" localSheetId="1" hidden="1">{#N/A,#N/A,TRUE,"Summary";#N/A,#N/A,TRUE,"IS";#N/A,#N/A,TRUE,"Adj";#N/A,#N/A,TRUE,"BS";#N/A,#N/A,TRUE,"CF";#N/A,#N/A,TRUE,"Debt";#N/A,#N/A,TRUE,"IRR"}</definedName>
    <definedName name="ㅎㅎ2" localSheetId="0" hidden="1">{#N/A,#N/A,TRUE,"Summary";#N/A,#N/A,TRUE,"IS";#N/A,#N/A,TRUE,"Adj";#N/A,#N/A,TRUE,"BS";#N/A,#N/A,TRUE,"CF";#N/A,#N/A,TRUE,"Debt";#N/A,#N/A,TRUE,"IRR"}</definedName>
    <definedName name="ㅎㅎ2" hidden="1">{#N/A,#N/A,TRUE,"Summary";#N/A,#N/A,TRUE,"IS";#N/A,#N/A,TRUE,"Adj";#N/A,#N/A,TRUE,"BS";#N/A,#N/A,TRUE,"CF";#N/A,#N/A,TRUE,"Debt";#N/A,#N/A,TRUE,"IRR"}</definedName>
    <definedName name="하" localSheetId="1" hidden="1">{#N/A,#N/A,FALSE,"주요여수신";#N/A,#N/A,FALSE,"수신금리";#N/A,#N/A,FALSE,"대출금리";#N/A,#N/A,FALSE,"신규대출";#N/A,#N/A,FALSE,"총액대출"}</definedName>
    <definedName name="하" localSheetId="0" hidden="1">{#N/A,#N/A,FALSE,"주요여수신";#N/A,#N/A,FALSE,"수신금리";#N/A,#N/A,FALSE,"대출금리";#N/A,#N/A,FALSE,"신규대출";#N/A,#N/A,FALSE,"총액대출"}</definedName>
    <definedName name="하" hidden="1">{#N/A,#N/A,FALSE,"주요여수신";#N/A,#N/A,FALSE,"수신금리";#N/A,#N/A,FALSE,"대출금리";#N/A,#N/A,FALSE,"신규대출";#N/A,#N/A,FALSE,"총액대출"}</definedName>
    <definedName name="하하" localSheetId="1" hidden="1">{#N/A,#N/A,FALSE,"BS";#N/A,#N/A,FALSE,"PL";#N/A,#N/A,FALSE,"처분";#N/A,#N/A,FALSE,"현금";#N/A,#N/A,FALSE,"매출";#N/A,#N/A,FALSE,"원가";#N/A,#N/A,FALSE,"경영"}</definedName>
    <definedName name="하하" localSheetId="0" hidden="1">{#N/A,#N/A,FALSE,"BS";#N/A,#N/A,FALSE,"PL";#N/A,#N/A,FALSE,"처분";#N/A,#N/A,FALSE,"현금";#N/A,#N/A,FALSE,"매출";#N/A,#N/A,FALSE,"원가";#N/A,#N/A,FALSE,"경영"}</definedName>
    <definedName name="하하" hidden="1">{#N/A,#N/A,FALSE,"BS";#N/A,#N/A,FALSE,"PL";#N/A,#N/A,FALSE,"처분";#N/A,#N/A,FALSE,"현금";#N/A,#N/A,FALSE,"매출";#N/A,#N/A,FALSE,"원가";#N/A,#N/A,FALSE,"경영"}</definedName>
    <definedName name="하하하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하하하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localSheetId="1" hidden="1">{#N/A,#N/A,FALSE,"을지 (4)";#N/A,#N/A,FALSE,"을지 (5)";#N/A,#N/A,FALSE,"을지 (6)"}</definedName>
    <definedName name="한총2" localSheetId="0" hidden="1">{#N/A,#N/A,FALSE,"을지 (4)";#N/A,#N/A,FALSE,"을지 (5)";#N/A,#N/A,FALSE,"을지 (6)"}</definedName>
    <definedName name="한총2" hidden="1">{#N/A,#N/A,FALSE,"을지 (4)";#N/A,#N/A,FALSE,"을지 (5)";#N/A,#N/A,FALSE,"을지 (6)"}</definedName>
    <definedName name="할인9월" localSheetId="1" hidden="1">{#N/A,#N/A,FALSE,"BS";#N/A,#N/A,FALSE,"PL";#N/A,#N/A,FALSE,"처분";#N/A,#N/A,FALSE,"현금";#N/A,#N/A,FALSE,"매출";#N/A,#N/A,FALSE,"원가";#N/A,#N/A,FALSE,"경영"}</definedName>
    <definedName name="할인9월" localSheetId="0" hidden="1">{#N/A,#N/A,FALSE,"BS";#N/A,#N/A,FALSE,"PL";#N/A,#N/A,FALSE,"처분";#N/A,#N/A,FALSE,"현금";#N/A,#N/A,FALSE,"매출";#N/A,#N/A,FALSE,"원가";#N/A,#N/A,FALSE,"경영"}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localSheetId="1" hidden="1">{#N/A,#N/A,FALSE,"BS";#N/A,#N/A,FALSE,"PL";#N/A,#N/A,FALSE,"처분";#N/A,#N/A,FALSE,"현금";#N/A,#N/A,FALSE,"매출";#N/A,#N/A,FALSE,"원가";#N/A,#N/A,FALSE,"경영"}</definedName>
    <definedName name="할인어음" localSheetId="0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현금등가물" localSheetId="1" hidden="1">{#N/A,#N/A,FALSE,"Aging Summary";#N/A,#N/A,FALSE,"Ratio Analysis";#N/A,#N/A,FALSE,"Test 120 Day Accts";#N/A,#N/A,FALSE,"Tickmarks"}</definedName>
    <definedName name="현금등가물" localSheetId="0" hidden="1">{#N/A,#N/A,FALSE,"Aging Summary";#N/A,#N/A,FALSE,"Ratio Analysis";#N/A,#N/A,FALSE,"Test 120 Day Accts";#N/A,#N/A,FALSE,"Tickmarks"}</definedName>
    <definedName name="현금등가물" hidden="1">{#N/A,#N/A,FALSE,"Aging Summary";#N/A,#N/A,FALSE,"Ratio Analysis";#N/A,#N/A,FALSE,"Test 120 Day Accts";#N/A,#N/A,FALSE,"Tickmarks"}</definedName>
    <definedName name="현금프름표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프름표" localSheetId="0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홇" localSheetId="1" hidden="1">{#N/A,#N/A,TRUE,"Summary";#N/A,#N/A,TRUE,"IS";#N/A,#N/A,TRUE,"Adj";#N/A,#N/A,TRUE,"BS";#N/A,#N/A,TRUE,"CF";#N/A,#N/A,TRUE,"Debt";#N/A,#N/A,TRUE,"IRR"}</definedName>
    <definedName name="홇" localSheetId="0" hidden="1">{#N/A,#N/A,TRUE,"Summary";#N/A,#N/A,TRUE,"IS";#N/A,#N/A,TRUE,"Adj";#N/A,#N/A,TRUE,"BS";#N/A,#N/A,TRUE,"CF";#N/A,#N/A,TRUE,"Debt";#N/A,#N/A,TRUE,"IRR"}</definedName>
    <definedName name="홇" hidden="1">{#N/A,#N/A,TRUE,"Summary";#N/A,#N/A,TRUE,"IS";#N/A,#N/A,TRUE,"Adj";#N/A,#N/A,TRUE,"BS";#N/A,#N/A,TRUE,"CF";#N/A,#N/A,TRUE,"Debt";#N/A,#N/A,TRUE,"IRR"}</definedName>
    <definedName name="ㅏ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ㅏ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" localSheetId="1" hidden="1">{#N/A,#N/A,FALSE,"을지 (4)";#N/A,#N/A,FALSE,"을지 (5)";#N/A,#N/A,FALSE,"을지 (6)"}</definedName>
    <definedName name="ㅐㅐ" localSheetId="0" hidden="1">{#N/A,#N/A,FALSE,"을지 (4)";#N/A,#N/A,FALSE,"을지 (5)";#N/A,#N/A,FALSE,"을지 (6)"}</definedName>
    <definedName name="ㅐㅐ" hidden="1">{#N/A,#N/A,FALSE,"을지 (4)";#N/A,#N/A,FALSE,"을지 (5)";#N/A,#N/A,FALSE,"을지 (6)"}</definedName>
    <definedName name="ㅐㅐㅐㅐ" hidden="1">{#N/A,#N/A,FALSE,"P.C.B"}</definedName>
    <definedName name="ㅑㅑㅑ" localSheetId="1" hidden="1">{#N/A,#N/A,FALSE,"초도품";#N/A,#N/A,FALSE,"초도품 (2)";#N/A,#N/A,FALSE,"초도품 (3)";#N/A,#N/A,FALSE,"초도품 (4)";#N/A,#N/A,FALSE,"초도품 (5)";#N/A,#N/A,FALSE,"초도품 (6)"}</definedName>
    <definedName name="ㅑㅑㅑ" localSheetId="0" hidden="1">{#N/A,#N/A,FALSE,"초도품";#N/A,#N/A,FALSE,"초도품 (2)";#N/A,#N/A,FALSE,"초도품 (3)";#N/A,#N/A,FALSE,"초도품 (4)";#N/A,#N/A,FALSE,"초도품 (5)";#N/A,#N/A,FALSE,"초도품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ㅔㅐㅑ" localSheetId="1" hidden="1">{#N/A,#N/A,FALSE,"BS";#N/A,#N/A,FALSE,"IS";#N/A,#N/A,FALSE,"결손금처리";#N/A,#N/A,FALSE,"cashflow"}</definedName>
    <definedName name="ㅔㅐㅑ" localSheetId="0" hidden="1">{#N/A,#N/A,FALSE,"BS";#N/A,#N/A,FALSE,"IS";#N/A,#N/A,FALSE,"결손금처리";#N/A,#N/A,FALSE,"cashflow"}</definedName>
    <definedName name="ㅔㅐㅑ" hidden="1">{#N/A,#N/A,FALSE,"BS";#N/A,#N/A,FALSE,"IS";#N/A,#N/A,FALSE,"결손금처리";#N/A,#N/A,FALSE,"cashflow"}</definedName>
    <definedName name="ㅔㅔ" localSheetId="1" hidden="1">{#N/A,#N/A,FALSE,"초도품";#N/A,#N/A,FALSE,"초도품 (2)";#N/A,#N/A,FALSE,"초도품 (3)";#N/A,#N/A,FALSE,"초도품 (4)";#N/A,#N/A,FALSE,"초도품 (5)";#N/A,#N/A,FALSE,"초도품 (6)"}</definedName>
    <definedName name="ㅔㅔ" localSheetId="0" hidden="1">{#N/A,#N/A,FALSE,"초도품";#N/A,#N/A,FALSE,"초도품 (2)";#N/A,#N/A,FALSE,"초도품 (3)";#N/A,#N/A,FALSE,"초도품 (4)";#N/A,#N/A,FALSE,"초도품 (5)";#N/A,#N/A,FALSE,"초도품 (6)"}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ㅕㅕ" localSheetId="1" hidden="1">{#N/A,#N/A,FALSE,"을지 (4)";#N/A,#N/A,FALSE,"을지 (5)";#N/A,#N/A,FALSE,"을지 (6)"}</definedName>
    <definedName name="ㅕㅕㅕ" localSheetId="0" hidden="1">{#N/A,#N/A,FALSE,"을지 (4)";#N/A,#N/A,FALSE,"을지 (5)";#N/A,#N/A,FALSE,"을지 (6)"}</definedName>
    <definedName name="ㅕㅕㅕ" hidden="1">{#N/A,#N/A,FALSE,"을지 (4)";#N/A,#N/A,FALSE,"을지 (5)";#N/A,#N/A,FALSE,"을지 (6)"}</definedName>
    <definedName name="ㅗㅗ" localSheetId="1" hidden="1">{#N/A,#N/A,FALSE,"초도품";#N/A,#N/A,FALSE,"초도품 (2)";#N/A,#N/A,FALSE,"초도품 (3)";#N/A,#N/A,FALSE,"초도품 (4)";#N/A,#N/A,FALSE,"초도품 (5)";#N/A,#N/A,FALSE,"초도품 (6)"}</definedName>
    <definedName name="ㅗㅗ" localSheetId="0" hidden="1">{#N/A,#N/A,FALSE,"초도품";#N/A,#N/A,FALSE,"초도품 (2)";#N/A,#N/A,FALSE,"초도품 (3)";#N/A,#N/A,FALSE,"초도품 (4)";#N/A,#N/A,FALSE,"초도품 (5)";#N/A,#N/A,FALSE,"초도품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ㅛㅛ" localSheetId="1" hidden="1">{#N/A,#N/A,FALSE,"초도품";#N/A,#N/A,FALSE,"초도품 (2)";#N/A,#N/A,FALSE,"초도품 (3)";#N/A,#N/A,FALSE,"초도품 (4)";#N/A,#N/A,FALSE,"초도품 (5)";#N/A,#N/A,FALSE,"초도품 (6)"}</definedName>
    <definedName name="ㅛㅛㅛ" localSheetId="0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ㅣ" localSheetId="1" hidden="1">{#N/A,#N/A,FALSE,"초도품";#N/A,#N/A,FALSE,"초도품 (2)";#N/A,#N/A,FALSE,"초도품 (3)";#N/A,#N/A,FALSE,"초도품 (4)";#N/A,#N/A,FALSE,"초도품 (5)";#N/A,#N/A,FALSE,"초도품 (6)"}</definedName>
    <definedName name="ㅣ" localSheetId="0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localSheetId="1" hidden="1">{#N/A,#N/A,FALSE,"을지 (4)";#N/A,#N/A,FALSE,"을지 (5)";#N/A,#N/A,FALSE,"을지 (6)"}</definedName>
    <definedName name="ㅣㅣ" localSheetId="0" hidden="1">{#N/A,#N/A,FALSE,"을지 (4)";#N/A,#N/A,FALSE,"을지 (5)";#N/A,#N/A,FALSE,"을지 (6)"}</definedName>
    <definedName name="ㅣㅣ" hidden="1">{#N/A,#N/A,FALSE,"을지 (4)";#N/A,#N/A,FALSE,"을지 (5)";#N/A,#N/A,FALSE,"을지 (6)"}</definedName>
  </definedNames>
  <calcPr calcId="152511"/>
</workbook>
</file>

<file path=xl/calcChain.xml><?xml version="1.0" encoding="utf-8"?>
<calcChain xmlns="http://schemas.openxmlformats.org/spreadsheetml/2006/main">
  <c r="AA10" i="56" l="1"/>
  <c r="V126" i="57" l="1"/>
  <c r="V124" i="57"/>
  <c r="V122" i="57"/>
  <c r="V120" i="57"/>
  <c r="V119" i="57" s="1"/>
  <c r="V115" i="57"/>
  <c r="V112" i="57"/>
  <c r="V110" i="57"/>
  <c r="V107" i="57"/>
  <c r="V101" i="57"/>
  <c r="V77" i="57"/>
  <c r="V74" i="57"/>
  <c r="V71" i="57"/>
  <c r="V67" i="57"/>
  <c r="V62" i="57"/>
  <c r="V54" i="57"/>
  <c r="V47" i="57"/>
  <c r="V46" i="57" s="1"/>
  <c r="V40" i="57"/>
  <c r="V37" i="57"/>
  <c r="V30" i="57"/>
  <c r="V25" i="57"/>
  <c r="V17" i="57"/>
  <c r="V9" i="57"/>
  <c r="AC333" i="56"/>
  <c r="AC331" i="56"/>
  <c r="AC327" i="56"/>
  <c r="AC324" i="56"/>
  <c r="AC315" i="56"/>
  <c r="AC311" i="56"/>
  <c r="AC308" i="56"/>
  <c r="AC303" i="56"/>
  <c r="AC293" i="56"/>
  <c r="AC289" i="56"/>
  <c r="AC287" i="56" s="1"/>
  <c r="AC284" i="56"/>
  <c r="AB277" i="56"/>
  <c r="AC276" i="56" s="1"/>
  <c r="AB271" i="56"/>
  <c r="AB269" i="56"/>
  <c r="AB264" i="56"/>
  <c r="AB263" i="56" s="1"/>
  <c r="AC257" i="56"/>
  <c r="AB254" i="56"/>
  <c r="AC252" i="56" s="1"/>
  <c r="AB245" i="56"/>
  <c r="AB235" i="56"/>
  <c r="AB221" i="56"/>
  <c r="AC213" i="56"/>
  <c r="AC209" i="56"/>
  <c r="AC204" i="56"/>
  <c r="AC201" i="56"/>
  <c r="AC194" i="56"/>
  <c r="AC190" i="56"/>
  <c r="AC188" i="56"/>
  <c r="AB183" i="56"/>
  <c r="AB177" i="56" s="1"/>
  <c r="AC171" i="56" s="1"/>
  <c r="AB172" i="56"/>
  <c r="AB168" i="56"/>
  <c r="AB164" i="56"/>
  <c r="AB161" i="56"/>
  <c r="AB159" i="56" s="1"/>
  <c r="AB154" i="56"/>
  <c r="AB151" i="56"/>
  <c r="AC143" i="56"/>
  <c r="AC142" i="56" s="1"/>
  <c r="AC138" i="56"/>
  <c r="AC134" i="56"/>
  <c r="AC127" i="56"/>
  <c r="AB118" i="56"/>
  <c r="AC117" i="56" s="1"/>
  <c r="AB113" i="56"/>
  <c r="AB110" i="56"/>
  <c r="AC106" i="56"/>
  <c r="AC104" i="56"/>
  <c r="AB101" i="56"/>
  <c r="AB98" i="56"/>
  <c r="AB96" i="56"/>
  <c r="AB93" i="56"/>
  <c r="AB92" i="56" s="1"/>
  <c r="AC88" i="56"/>
  <c r="AB84" i="56"/>
  <c r="AB81" i="56"/>
  <c r="AB78" i="56"/>
  <c r="AB67" i="56"/>
  <c r="AB49" i="56"/>
  <c r="AB43" i="56"/>
  <c r="AB41" i="56"/>
  <c r="AB39" i="56"/>
  <c r="AB35" i="56"/>
  <c r="AB34" i="56" s="1"/>
  <c r="AB28" i="56"/>
  <c r="AB18" i="56"/>
  <c r="AB15" i="56"/>
  <c r="T130" i="57"/>
  <c r="S128" i="57"/>
  <c r="T126" i="57" s="1"/>
  <c r="S127" i="57"/>
  <c r="S125" i="57"/>
  <c r="T124" i="57" s="1"/>
  <c r="S123" i="57"/>
  <c r="T122" i="57" s="1"/>
  <c r="S121" i="57"/>
  <c r="T120" i="57" s="1"/>
  <c r="S116" i="57"/>
  <c r="T115" i="57"/>
  <c r="S113" i="57"/>
  <c r="T112" i="57" s="1"/>
  <c r="S111" i="57"/>
  <c r="T110" i="57" s="1"/>
  <c r="S109" i="57"/>
  <c r="S108" i="57"/>
  <c r="S103" i="57"/>
  <c r="S102" i="57"/>
  <c r="T101" i="57"/>
  <c r="S100" i="57"/>
  <c r="S99" i="57"/>
  <c r="S98" i="57"/>
  <c r="S97" i="57"/>
  <c r="S96" i="57"/>
  <c r="S95" i="57"/>
  <c r="S94" i="57"/>
  <c r="S93" i="57"/>
  <c r="S92" i="57"/>
  <c r="S91" i="57"/>
  <c r="S90" i="57"/>
  <c r="S89" i="57"/>
  <c r="S88" i="57"/>
  <c r="S87" i="57"/>
  <c r="S86" i="57"/>
  <c r="S85" i="57"/>
  <c r="S84" i="57"/>
  <c r="S83" i="57"/>
  <c r="S82" i="57"/>
  <c r="S81" i="57"/>
  <c r="S80" i="57"/>
  <c r="S79" i="57"/>
  <c r="S78" i="57"/>
  <c r="S76" i="57"/>
  <c r="S75" i="57"/>
  <c r="S73" i="57"/>
  <c r="S72" i="57"/>
  <c r="S70" i="57"/>
  <c r="S69" i="57"/>
  <c r="S68" i="57"/>
  <c r="S66" i="57"/>
  <c r="S65" i="57"/>
  <c r="S64" i="57"/>
  <c r="S63" i="57"/>
  <c r="S60" i="57"/>
  <c r="S59" i="57"/>
  <c r="S58" i="57"/>
  <c r="S57" i="57"/>
  <c r="S56" i="57"/>
  <c r="S55" i="57"/>
  <c r="S53" i="57"/>
  <c r="S52" i="57"/>
  <c r="S51" i="57"/>
  <c r="S49" i="57"/>
  <c r="T47" i="57" s="1"/>
  <c r="S48" i="57"/>
  <c r="S45" i="57"/>
  <c r="S43" i="57"/>
  <c r="S42" i="57"/>
  <c r="S41" i="57"/>
  <c r="S39" i="57"/>
  <c r="S38" i="57"/>
  <c r="T37" i="57"/>
  <c r="S34" i="57"/>
  <c r="S33" i="57"/>
  <c r="S32" i="57"/>
  <c r="S31" i="57"/>
  <c r="S29" i="57"/>
  <c r="S28" i="57"/>
  <c r="S27" i="57"/>
  <c r="S26" i="57"/>
  <c r="S24" i="57"/>
  <c r="S23" i="57"/>
  <c r="S22" i="57"/>
  <c r="S21" i="57"/>
  <c r="S19" i="57"/>
  <c r="S18" i="57"/>
  <c r="S16" i="57"/>
  <c r="S15" i="57"/>
  <c r="S14" i="57"/>
  <c r="S13" i="57"/>
  <c r="S12" i="57"/>
  <c r="S11" i="57"/>
  <c r="S10" i="57"/>
  <c r="AA336" i="56"/>
  <c r="AA335" i="56"/>
  <c r="AA334" i="56"/>
  <c r="AA332" i="56"/>
  <c r="AA330" i="56"/>
  <c r="AA329" i="56"/>
  <c r="AA328" i="56"/>
  <c r="AA326" i="56"/>
  <c r="AA325" i="56"/>
  <c r="Z321" i="56"/>
  <c r="Z320" i="56"/>
  <c r="Z319" i="56"/>
  <c r="Z318" i="56"/>
  <c r="Z317" i="56"/>
  <c r="Z316" i="56"/>
  <c r="AA314" i="56"/>
  <c r="AA313" i="56"/>
  <c r="AA310" i="56"/>
  <c r="AA309" i="56"/>
  <c r="AA307" i="56"/>
  <c r="AA306" i="56"/>
  <c r="AA305" i="56"/>
  <c r="AA304" i="56"/>
  <c r="AA302" i="56"/>
  <c r="Z301" i="56"/>
  <c r="Z300" i="56"/>
  <c r="Z299" i="56"/>
  <c r="Z298" i="56"/>
  <c r="Z297" i="56"/>
  <c r="Z296" i="56"/>
  <c r="Z295" i="56"/>
  <c r="Z294" i="56"/>
  <c r="AA292" i="56"/>
  <c r="Z291" i="56"/>
  <c r="Z290" i="56"/>
  <c r="Z286" i="56"/>
  <c r="Z285" i="56"/>
  <c r="Z283" i="56"/>
  <c r="Z282" i="56"/>
  <c r="Z281" i="56"/>
  <c r="Z280" i="56"/>
  <c r="Z279" i="56"/>
  <c r="Z278" i="56"/>
  <c r="Z273" i="56"/>
  <c r="Z272" i="56"/>
  <c r="Z269" i="56"/>
  <c r="Z267" i="56"/>
  <c r="Z265" i="56"/>
  <c r="Z264" i="56" s="1"/>
  <c r="Z263" i="56" s="1"/>
  <c r="Z261" i="56"/>
  <c r="Z260" i="56"/>
  <c r="Z259" i="56"/>
  <c r="Z258" i="56"/>
  <c r="Z254" i="56"/>
  <c r="AA252" i="56" s="1"/>
  <c r="Z251" i="56"/>
  <c r="Z250" i="56"/>
  <c r="Z246" i="56"/>
  <c r="Z245" i="56" s="1"/>
  <c r="Z244" i="56"/>
  <c r="Z243" i="56"/>
  <c r="Z242" i="56"/>
  <c r="Z241" i="56"/>
  <c r="Z240" i="56"/>
  <c r="Z239" i="56"/>
  <c r="Z238" i="56"/>
  <c r="Z237" i="56"/>
  <c r="Z236" i="56"/>
  <c r="Z234" i="56"/>
  <c r="Z232" i="56"/>
  <c r="Z231" i="56"/>
  <c r="Z230" i="56"/>
  <c r="Z229" i="56"/>
  <c r="Z228" i="56"/>
  <c r="Z227" i="56"/>
  <c r="Z226" i="56"/>
  <c r="Z225" i="56"/>
  <c r="Z224" i="56"/>
  <c r="Z223" i="56"/>
  <c r="Z222" i="56"/>
  <c r="Z220" i="56"/>
  <c r="Z215" i="56"/>
  <c r="Z214" i="56"/>
  <c r="AA209" i="56"/>
  <c r="Z210" i="56" s="1"/>
  <c r="Z208" i="56"/>
  <c r="Z206" i="56"/>
  <c r="Z205" i="56"/>
  <c r="Z203" i="56"/>
  <c r="Z202" i="56"/>
  <c r="AA198" i="56"/>
  <c r="AA197" i="56"/>
  <c r="Z196" i="56"/>
  <c r="Z195" i="56"/>
  <c r="Z193" i="56"/>
  <c r="Z191" i="56"/>
  <c r="Z189" i="56"/>
  <c r="AA188" i="56" s="1"/>
  <c r="Z187" i="56"/>
  <c r="Z186" i="56"/>
  <c r="Z185" i="56"/>
  <c r="Z184" i="56"/>
  <c r="Z182" i="56"/>
  <c r="Z181" i="56"/>
  <c r="Z180" i="56"/>
  <c r="Z179" i="56"/>
  <c r="Z178" i="56"/>
  <c r="Z176" i="56"/>
  <c r="Z173" i="56"/>
  <c r="Z170" i="56"/>
  <c r="Z169" i="56"/>
  <c r="Z167" i="56"/>
  <c r="Z166" i="56"/>
  <c r="Z165" i="56"/>
  <c r="Z163" i="56"/>
  <c r="Z162" i="56"/>
  <c r="Z160" i="56"/>
  <c r="Z158" i="56"/>
  <c r="Z156" i="56"/>
  <c r="Z155" i="56"/>
  <c r="Z153" i="56"/>
  <c r="Z152" i="56"/>
  <c r="Z148" i="56"/>
  <c r="Z147" i="56"/>
  <c r="Z146" i="56"/>
  <c r="Z145" i="56"/>
  <c r="Z144" i="56"/>
  <c r="Z141" i="56"/>
  <c r="Z140" i="56"/>
  <c r="Z139" i="56"/>
  <c r="Z137" i="56"/>
  <c r="Z136" i="56"/>
  <c r="Z135" i="56"/>
  <c r="Z132" i="56"/>
  <c r="Z130" i="56"/>
  <c r="Z129" i="56"/>
  <c r="Z128" i="56"/>
  <c r="AA126" i="56"/>
  <c r="AA125" i="56"/>
  <c r="AA124" i="56"/>
  <c r="AA123" i="56"/>
  <c r="Z122" i="56"/>
  <c r="Z121" i="56"/>
  <c r="Z120" i="56"/>
  <c r="Z119" i="56"/>
  <c r="AA116" i="56"/>
  <c r="Z115" i="56"/>
  <c r="Z114" i="56"/>
  <c r="Z112" i="56"/>
  <c r="Z111" i="56"/>
  <c r="AA107" i="56"/>
  <c r="AA106" i="56" s="1"/>
  <c r="Z103" i="56"/>
  <c r="Z102" i="56"/>
  <c r="Z100" i="56"/>
  <c r="Z98" i="56" s="1"/>
  <c r="Z97" i="56"/>
  <c r="Z96" i="56" s="1"/>
  <c r="Z94" i="56"/>
  <c r="Z93" i="56" s="1"/>
  <c r="Z92" i="56" s="1"/>
  <c r="Z89" i="56"/>
  <c r="Z87" i="56"/>
  <c r="Z86" i="56"/>
  <c r="Z85" i="56"/>
  <c r="Z83" i="56"/>
  <c r="Z82" i="56"/>
  <c r="Z79" i="56"/>
  <c r="Z78" i="56" s="1"/>
  <c r="Z77" i="56"/>
  <c r="Z76" i="56"/>
  <c r="Z74" i="56"/>
  <c r="Z73" i="56"/>
  <c r="Z72" i="56"/>
  <c r="Z71" i="56"/>
  <c r="Z70" i="56"/>
  <c r="Z69" i="56"/>
  <c r="Z68" i="56"/>
  <c r="Z63" i="56"/>
  <c r="Z62" i="56"/>
  <c r="Z61" i="56"/>
  <c r="Z60" i="56"/>
  <c r="Z59" i="56"/>
  <c r="Z58" i="56"/>
  <c r="Z57" i="56"/>
  <c r="Z56" i="56"/>
  <c r="Z55" i="56"/>
  <c r="Z54" i="56"/>
  <c r="Z53" i="56"/>
  <c r="Z52" i="56"/>
  <c r="Z51" i="56"/>
  <c r="Z50" i="56"/>
  <c r="Z48" i="56"/>
  <c r="Z47" i="56"/>
  <c r="Z46" i="56"/>
  <c r="Z45" i="56"/>
  <c r="Z44" i="56"/>
  <c r="Z42" i="56"/>
  <c r="Z41" i="56" s="1"/>
  <c r="Z40" i="56"/>
  <c r="Z39" i="56" s="1"/>
  <c r="Z37" i="56"/>
  <c r="Z36" i="56"/>
  <c r="Z33" i="56"/>
  <c r="Z29" i="56"/>
  <c r="Z28" i="56" s="1"/>
  <c r="Z26" i="56"/>
  <c r="Z25" i="56"/>
  <c r="Z24" i="56"/>
  <c r="Z22" i="56"/>
  <c r="Z21" i="56"/>
  <c r="Z20" i="56"/>
  <c r="Z17" i="56"/>
  <c r="Z16" i="56"/>
  <c r="Z13" i="56"/>
  <c r="Z12" i="56"/>
  <c r="V8" i="57" l="1"/>
  <c r="V105" i="57"/>
  <c r="V106" i="57"/>
  <c r="V129" i="57" s="1"/>
  <c r="V131" i="57" s="1"/>
  <c r="V133" i="57" s="1"/>
  <c r="T71" i="57"/>
  <c r="T67" i="57"/>
  <c r="T107" i="57"/>
  <c r="T106" i="57" s="1"/>
  <c r="T9" i="57"/>
  <c r="T17" i="57"/>
  <c r="T40" i="57"/>
  <c r="T62" i="57"/>
  <c r="T74" i="57"/>
  <c r="T77" i="57"/>
  <c r="T119" i="57"/>
  <c r="T30" i="57"/>
  <c r="T54" i="57"/>
  <c r="AB14" i="56"/>
  <c r="AC10" i="56" s="1"/>
  <c r="AC133" i="56"/>
  <c r="AC274" i="56"/>
  <c r="AC337" i="56"/>
  <c r="AC150" i="56"/>
  <c r="AC149" i="56" s="1"/>
  <c r="AB233" i="56"/>
  <c r="AC219" i="56" s="1"/>
  <c r="AC218" i="56" s="1"/>
  <c r="AB266" i="56"/>
  <c r="AC262" i="56" s="1"/>
  <c r="AC256" i="56" s="1"/>
  <c r="Z183" i="56"/>
  <c r="Z177" i="56" s="1"/>
  <c r="Z101" i="56"/>
  <c r="Z95" i="56" s="1"/>
  <c r="Z172" i="56"/>
  <c r="AA190" i="56"/>
  <c r="AA213" i="56"/>
  <c r="Z15" i="56"/>
  <c r="AA201" i="56"/>
  <c r="AC200" i="56"/>
  <c r="AB38" i="56"/>
  <c r="AC27" i="56" s="1"/>
  <c r="AC9" i="56" s="1"/>
  <c r="AC66" i="56"/>
  <c r="AB95" i="56"/>
  <c r="AC91" i="56" s="1"/>
  <c r="AC109" i="56"/>
  <c r="AC108" i="56" s="1"/>
  <c r="Z81" i="56"/>
  <c r="Z43" i="56"/>
  <c r="Z277" i="56"/>
  <c r="AA276" i="56" s="1"/>
  <c r="AA257" i="56"/>
  <c r="Z118" i="56"/>
  <c r="AA117" i="56" s="1"/>
  <c r="AA194" i="56"/>
  <c r="AA289" i="56"/>
  <c r="AA331" i="56"/>
  <c r="Z110" i="56"/>
  <c r="AA315" i="56"/>
  <c r="Z113" i="56"/>
  <c r="Z221" i="56"/>
  <c r="Z18" i="56"/>
  <c r="AA143" i="56"/>
  <c r="AA142" i="56" s="1"/>
  <c r="Z271" i="56"/>
  <c r="Z266" i="56" s="1"/>
  <c r="AA262" i="56" s="1"/>
  <c r="AA284" i="56"/>
  <c r="Z38" i="56"/>
  <c r="Z49" i="56"/>
  <c r="Z168" i="56"/>
  <c r="Z235" i="56"/>
  <c r="Z233" i="56" s="1"/>
  <c r="AA293" i="56"/>
  <c r="AA138" i="56"/>
  <c r="Z164" i="56"/>
  <c r="AA303" i="56"/>
  <c r="AA308" i="56"/>
  <c r="Z35" i="56"/>
  <c r="Z34" i="56" s="1"/>
  <c r="Z84" i="56"/>
  <c r="AA127" i="56"/>
  <c r="Z154" i="56"/>
  <c r="Z151" i="56" s="1"/>
  <c r="Z161" i="56"/>
  <c r="Z159" i="56" s="1"/>
  <c r="AA333" i="56"/>
  <c r="T25" i="57"/>
  <c r="AA324" i="56"/>
  <c r="AA327" i="56"/>
  <c r="AA134" i="56"/>
  <c r="AA204" i="56"/>
  <c r="AA311" i="56"/>
  <c r="Z67" i="56"/>
  <c r="AA88" i="56"/>
  <c r="T46" i="57" l="1"/>
  <c r="AC65" i="56"/>
  <c r="AA171" i="56"/>
  <c r="AA200" i="56"/>
  <c r="Z14" i="56"/>
  <c r="AC322" i="56"/>
  <c r="AC338" i="56" s="1"/>
  <c r="AC216" i="56"/>
  <c r="AA274" i="56"/>
  <c r="AA287" i="56"/>
  <c r="AA219" i="56"/>
  <c r="AA218" i="56" s="1"/>
  <c r="AA133" i="56"/>
  <c r="AA91" i="56"/>
  <c r="AA109" i="56"/>
  <c r="AA108" i="56" s="1"/>
  <c r="AA256" i="56"/>
  <c r="AA27" i="56"/>
  <c r="AA150" i="56"/>
  <c r="T8" i="57"/>
  <c r="AA149" i="56"/>
  <c r="AA66" i="56"/>
  <c r="AA337" i="56"/>
  <c r="AA322" i="56" l="1"/>
  <c r="AA338" i="56" s="1"/>
  <c r="AA9" i="56"/>
  <c r="T105" i="57"/>
  <c r="AA65" i="56"/>
  <c r="AA216" i="56" l="1"/>
  <c r="T129" i="57"/>
  <c r="T131" i="57" l="1"/>
  <c r="T133" i="57" l="1"/>
</calcChain>
</file>

<file path=xl/sharedStrings.xml><?xml version="1.0" encoding="utf-8"?>
<sst xmlns="http://schemas.openxmlformats.org/spreadsheetml/2006/main" count="3567" uniqueCount="1340">
  <si>
    <t>포괄손익계산서</t>
  </si>
  <si>
    <t xml:space="preserve"> </t>
  </si>
  <si>
    <t>가.수수료수익</t>
  </si>
  <si>
    <t>라.이자수익</t>
  </si>
  <si>
    <t>가.수수료비용</t>
  </si>
  <si>
    <t>라.이자비용</t>
  </si>
  <si>
    <t>바.외환거래손실</t>
  </si>
  <si>
    <t>사.판매비와관리비</t>
  </si>
  <si>
    <t xml:space="preserve">계  정  과   목  </t>
  </si>
  <si>
    <t>1) 현금</t>
  </si>
  <si>
    <t>나.예치금</t>
  </si>
  <si>
    <t>① 집합투자증권투자자예수분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</si>
  <si>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</si>
  <si>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</si>
  <si>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</si>
  <si>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</si>
  <si>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</si>
  <si>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1) 주식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</si>
  <si>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</si>
  <si>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</si>
  <si>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</si>
  <si>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</si>
  <si>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</si>
  <si>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</si>
  <si>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1) 임직원대여금</t>
  </si>
  <si>
    <t>2) 기타대여금</t>
  </si>
  <si>
    <t>가.유형자산</t>
  </si>
  <si>
    <t>1) 차량운반구</t>
  </si>
  <si>
    <t>2) 비품</t>
  </si>
  <si>
    <t>( 차량운반구감가상각누계액 )</t>
  </si>
  <si>
    <t>( 비품감가상각누계액 )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</si>
  <si>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</si>
  <si>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</si>
  <si>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</si>
  <si>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</si>
  <si>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</si>
  <si>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</si>
  <si>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가.미수금</t>
  </si>
  <si>
    <t>1) 자기매매미수금</t>
  </si>
  <si>
    <t>① 주식미수금</t>
  </si>
  <si>
    <t>a.국내선물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</si>
  <si>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</si>
  <si>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</si>
  <si>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</si>
  <si>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</si>
  <si>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</si>
  <si>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</si>
  <si>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</si>
  <si>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2) 미수이자</t>
  </si>
  <si>
    <t>① 미수신용거래융자이자</t>
  </si>
  <si>
    <t>② 미수채권이자</t>
  </si>
  <si>
    <t>a.미수예탁담보이자</t>
  </si>
  <si>
    <t>b.미수매도담보이자</t>
  </si>
  <si>
    <t>1) 채권경과이자</t>
  </si>
  <si>
    <t>2) 기타선급금</t>
  </si>
  <si>
    <t>1) 선급이자</t>
  </si>
  <si>
    <t>2) 선급보험료</t>
  </si>
  <si>
    <t>1) 임차보증금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</si>
  <si>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</si>
  <si>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</si>
  <si>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</si>
  <si>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</si>
  <si>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</si>
  <si>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</si>
  <si>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</si>
  <si>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</si>
  <si>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</si>
  <si>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</si>
  <si>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</si>
  <si>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</si>
  <si>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</si>
  <si>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</si>
  <si>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</si>
  <si>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</si>
  <si>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</si>
  <si>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</si>
  <si>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</si>
  <si>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</si>
  <si>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나.수입담보금</t>
  </si>
  <si>
    <t>2) 국채·지방채</t>
  </si>
  <si>
    <t>1) 증금차입금</t>
  </si>
  <si>
    <t>① 유통금융차입금</t>
  </si>
  <si>
    <t>② 담보금융지원차입금</t>
  </si>
  <si>
    <t>1) 환매조건부채권매도(대고객)</t>
  </si>
  <si>
    <t>2) 환매조건부채권매도(기관RP)</t>
  </si>
  <si>
    <t>가.미지급법인세(법인세)</t>
  </si>
  <si>
    <t>1) 미지급채무-전자금융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</si>
  <si>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</si>
  <si>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</si>
  <si>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</si>
  <si>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</si>
  <si>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</si>
  <si>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</si>
  <si>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</si>
  <si>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</si>
  <si>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</si>
  <si>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부     채     총     계</t>
  </si>
  <si>
    <t>자본</t>
  </si>
  <si>
    <t>가.보통주자본금</t>
  </si>
  <si>
    <t>가.주식발행초과금</t>
  </si>
  <si>
    <t>나.자기주식처분이익</t>
  </si>
  <si>
    <t>다.기타자본잉여금</t>
  </si>
  <si>
    <t>가.자기주식</t>
  </si>
  <si>
    <t>가.이익준비금</t>
  </si>
  <si>
    <t>나.대손준비금</t>
  </si>
  <si>
    <t>자     본     총     계</t>
  </si>
  <si>
    <t>부 채  와  자 본  총 계</t>
  </si>
  <si>
    <t>1) 위탁자예수금(원화)</t>
    <phoneticPr fontId="18" type="noConversion"/>
  </si>
  <si>
    <t>2) 위탁자예수금(외화)</t>
    <phoneticPr fontId="18" type="noConversion"/>
  </si>
  <si>
    <t>3) 장내거래미수금(거래일)</t>
    <phoneticPr fontId="18" type="noConversion"/>
  </si>
  <si>
    <t>다.보증금</t>
    <phoneticPr fontId="18" type="noConversion"/>
  </si>
  <si>
    <t>바.현재가치조정차금</t>
    <phoneticPr fontId="18" type="noConversion"/>
  </si>
  <si>
    <t>가.선급금</t>
    <phoneticPr fontId="18" type="noConversion"/>
  </si>
  <si>
    <t>1) 회원보증금</t>
    <phoneticPr fontId="18" type="noConversion"/>
  </si>
  <si>
    <t>이베스트투자증권주식회사</t>
  </si>
  <si>
    <t>i.해외선물옵션예수금 (CNY)</t>
  </si>
  <si>
    <t>② 장내파생상품거래분-신탁</t>
    <phoneticPr fontId="18" type="noConversion"/>
  </si>
  <si>
    <t>a.KOSPI200 자기매매증거금</t>
    <phoneticPr fontId="18" type="noConversion"/>
  </si>
  <si>
    <t>2) 출자금</t>
    <phoneticPr fontId="54" type="noConversion"/>
  </si>
  <si>
    <t>4) 국채·지방채</t>
    <phoneticPr fontId="54" type="noConversion"/>
  </si>
  <si>
    <t>8) 전자단기사채</t>
    <phoneticPr fontId="18" type="noConversion"/>
  </si>
  <si>
    <t>① 상품주식</t>
    <phoneticPr fontId="54" type="noConversion"/>
  </si>
  <si>
    <t>1) 신용공여금대손충당금</t>
  </si>
  <si>
    <t>가.당기손익-공정가치측정유가증권</t>
    <phoneticPr fontId="54" type="noConversion"/>
  </si>
  <si>
    <t>② 상환우선주</t>
    <phoneticPr fontId="54" type="noConversion"/>
  </si>
  <si>
    <t>2)</t>
  </si>
  <si>
    <t>3)</t>
  </si>
  <si>
    <t>4)</t>
  </si>
  <si>
    <t>5)</t>
  </si>
  <si>
    <t>2)장외파생상품</t>
    <phoneticPr fontId="54" type="noConversion"/>
  </si>
  <si>
    <t>가.출자금</t>
    <phoneticPr fontId="54" type="noConversion"/>
  </si>
  <si>
    <t>나.파생상품부채</t>
    <phoneticPr fontId="54" type="noConversion"/>
  </si>
  <si>
    <t>a.매도주식옵션</t>
    <phoneticPr fontId="54" type="noConversion"/>
  </si>
  <si>
    <t>(단위: 원)</t>
  </si>
  <si>
    <t>4) 기타</t>
  </si>
  <si>
    <t>② 투자자분(국내)</t>
    <phoneticPr fontId="18" type="noConversion"/>
  </si>
  <si>
    <t>3) 신주인수권증서</t>
    <phoneticPr fontId="54" type="noConversion"/>
  </si>
  <si>
    <t>② 기타</t>
  </si>
  <si>
    <t>11) 투자자예탁금별도예치금(신탁)</t>
    <phoneticPr fontId="18" type="noConversion"/>
  </si>
  <si>
    <t>( 이연대출부대손익 )</t>
    <phoneticPr fontId="18" type="noConversion"/>
  </si>
  <si>
    <t>1) 기타선급제세</t>
    <phoneticPr fontId="54" type="noConversion"/>
  </si>
  <si>
    <t>① ETJ 예수금</t>
  </si>
  <si>
    <t>② 일본주식 예수금</t>
  </si>
  <si>
    <t>③ 홍콩주식 예수금</t>
  </si>
  <si>
    <t>④ 중국주식 예수금</t>
  </si>
  <si>
    <t>⑤ 미국주식 예수금</t>
  </si>
  <si>
    <t>⑥ 캐나다주식 예수금</t>
  </si>
  <si>
    <t>⑦ 독일주식 예수금</t>
  </si>
  <si>
    <t>⑧ 영국주식 예수금</t>
  </si>
  <si>
    <t>⑨ 싱가폴주식 예수금</t>
  </si>
  <si>
    <t>⑩ 프랑스주식 예수금</t>
  </si>
  <si>
    <t>⑪ 국내선물대용 예수금(USD)</t>
  </si>
  <si>
    <t>3) 장내파생상품거래예수금</t>
    <phoneticPr fontId="18" type="noConversion"/>
  </si>
  <si>
    <t>3) 특수채</t>
    <phoneticPr fontId="18" type="noConversion"/>
  </si>
  <si>
    <t>a.상품스왑</t>
    <phoneticPr fontId="18" type="noConversion"/>
  </si>
  <si>
    <t>제21기</t>
    <phoneticPr fontId="54" type="noConversion"/>
  </si>
  <si>
    <t>자산</t>
    <phoneticPr fontId="54" type="noConversion"/>
  </si>
  <si>
    <t>Ⅰ.현금및예치금</t>
    <phoneticPr fontId="54" type="noConversion"/>
  </si>
  <si>
    <t>2) 보통예금</t>
    <phoneticPr fontId="18" type="noConversion"/>
  </si>
  <si>
    <t>3) 당좌예금</t>
    <phoneticPr fontId="18" type="noConversion"/>
  </si>
  <si>
    <t>① 파생상품관련예금</t>
  </si>
  <si>
    <t>a.해외자기거래관련예금(FCM)</t>
  </si>
  <si>
    <t>b.해외자기거래관련예금(은행)</t>
  </si>
  <si>
    <t>② 주식관련예금</t>
  </si>
  <si>
    <t>a.일본주식관련예금-자기</t>
  </si>
  <si>
    <t>b.홍콩주식관련예금-자기</t>
  </si>
  <si>
    <t>c.중국주식관련예금-자기</t>
  </si>
  <si>
    <t>d.미국주식관련예금-자기</t>
  </si>
  <si>
    <t>e.해외주식관련예금(KRW)-자기</t>
  </si>
  <si>
    <t>5) MMDA</t>
    <phoneticPr fontId="54" type="noConversion"/>
  </si>
  <si>
    <t>① 자기분(국내)</t>
    <phoneticPr fontId="54" type="noConversion"/>
  </si>
  <si>
    <t>a.KOSPI200 위탁매매증거금</t>
    <phoneticPr fontId="18" type="noConversion"/>
  </si>
  <si>
    <t>① 투자자분(국내)</t>
  </si>
  <si>
    <t>① ETJ 예치금</t>
  </si>
  <si>
    <t>② 일본주식 예치금</t>
  </si>
  <si>
    <t>④ 중국주식 예치금</t>
  </si>
  <si>
    <t>Ⅱ.당기손익-공정가치측정금융자산</t>
    <phoneticPr fontId="54" type="noConversion"/>
  </si>
  <si>
    <t>5) 특수채</t>
    <phoneticPr fontId="54" type="noConversion"/>
  </si>
  <si>
    <t>6) 회사채</t>
    <phoneticPr fontId="54" type="noConversion"/>
  </si>
  <si>
    <t>7) 기업어음증권</t>
    <phoneticPr fontId="54" type="noConversion"/>
  </si>
  <si>
    <t>9) 집합투자증권</t>
    <phoneticPr fontId="18" type="noConversion"/>
  </si>
  <si>
    <t>10) 외화증권</t>
    <phoneticPr fontId="18" type="noConversion"/>
  </si>
  <si>
    <t>① 외화주식</t>
    <phoneticPr fontId="18" type="noConversion"/>
  </si>
  <si>
    <t>12) 손해배상공동기금</t>
    <phoneticPr fontId="18" type="noConversion"/>
  </si>
  <si>
    <t>13) 기타</t>
    <phoneticPr fontId="18" type="noConversion"/>
  </si>
  <si>
    <t>나.파생결합증권</t>
    <phoneticPr fontId="54" type="noConversion"/>
  </si>
  <si>
    <t>1) 주식워런트증권</t>
    <phoneticPr fontId="54" type="noConversion"/>
  </si>
  <si>
    <t>2) 기타</t>
    <phoneticPr fontId="18" type="noConversion"/>
  </si>
  <si>
    <t>다.파생상품자산</t>
    <phoneticPr fontId="54" type="noConversion"/>
  </si>
  <si>
    <t>1)장내파생상품</t>
    <phoneticPr fontId="54" type="noConversion"/>
  </si>
  <si>
    <t>a.매입주식옵션</t>
    <phoneticPr fontId="54" type="noConversion"/>
  </si>
  <si>
    <t>a.통화스왑</t>
    <phoneticPr fontId="54" type="noConversion"/>
  </si>
  <si>
    <t>Ⅲ.기타포괄손익-공정가치측정금융자산</t>
    <phoneticPr fontId="54" type="noConversion"/>
  </si>
  <si>
    <t>① 우리사주 대여금</t>
  </si>
  <si>
    <t>② 주택매입자금장기대여금</t>
  </si>
  <si>
    <t>③ 주택전세자금장기대여금</t>
  </si>
  <si>
    <t>3) 기타유형자산</t>
    <phoneticPr fontId="18" type="noConversion"/>
  </si>
  <si>
    <t>나.감가상각누계액</t>
    <phoneticPr fontId="18" type="noConversion"/>
  </si>
  <si>
    <t>( 기타유형자산감가상각누계액 )</t>
    <phoneticPr fontId="18" type="noConversion"/>
  </si>
  <si>
    <t>① 고객미수금</t>
    <phoneticPr fontId="18" type="noConversion"/>
  </si>
  <si>
    <t>② 한국거래소미수금</t>
    <phoneticPr fontId="18" type="noConversion"/>
  </si>
  <si>
    <t>4) 기타미수금</t>
    <phoneticPr fontId="18" type="noConversion"/>
  </si>
  <si>
    <t>5) 해외미수금</t>
    <phoneticPr fontId="18" type="noConversion"/>
  </si>
  <si>
    <t>① 해외미수금(고객)</t>
  </si>
  <si>
    <t>③ 미수기업어음증권이자</t>
    <phoneticPr fontId="54" type="noConversion"/>
  </si>
  <si>
    <t>라.미회수채권</t>
    <phoneticPr fontId="18" type="noConversion"/>
  </si>
  <si>
    <t>마.대손충당금</t>
    <phoneticPr fontId="18" type="noConversion"/>
  </si>
  <si>
    <t>나.선급비용</t>
    <phoneticPr fontId="18" type="noConversion"/>
  </si>
  <si>
    <t>다.선급제세</t>
    <phoneticPr fontId="54" type="noConversion"/>
  </si>
  <si>
    <t>2) 기타보증금</t>
    <phoneticPr fontId="18" type="noConversion"/>
  </si>
  <si>
    <t>가.매도유가증권</t>
    <phoneticPr fontId="54" type="noConversion"/>
  </si>
  <si>
    <t>a.통화스왑</t>
    <phoneticPr fontId="18" type="noConversion"/>
  </si>
  <si>
    <t>2) 기업어음증권(CP)차입금</t>
    <phoneticPr fontId="18" type="noConversion"/>
  </si>
  <si>
    <t>3) 전자단기사채차입금</t>
    <phoneticPr fontId="54" type="noConversion"/>
  </si>
  <si>
    <t>4) 기타차입금</t>
    <phoneticPr fontId="18" type="noConversion"/>
  </si>
  <si>
    <t>6) 미지급비용-연차충당부채</t>
    <phoneticPr fontId="18" type="noConversion"/>
  </si>
  <si>
    <t>7) 미지급비용-FCM수수료(EUREX)</t>
    <phoneticPr fontId="18" type="noConversion"/>
  </si>
  <si>
    <t>8) 미지급비용  기타</t>
    <phoneticPr fontId="18" type="noConversion"/>
  </si>
  <si>
    <t>가.마일리지충당부채</t>
    <phoneticPr fontId="18" type="noConversion"/>
  </si>
  <si>
    <t>나.매입약정충당부채</t>
    <phoneticPr fontId="18" type="noConversion"/>
  </si>
  <si>
    <t>다.매입확약충당부채</t>
    <phoneticPr fontId="18" type="noConversion"/>
  </si>
  <si>
    <t>라.복구충당부채</t>
  </si>
  <si>
    <t>나.미지급법인세(주민세)</t>
    <phoneticPr fontId="54" type="noConversion"/>
  </si>
  <si>
    <t>5) 계좌개설인지대</t>
    <phoneticPr fontId="54" type="noConversion"/>
  </si>
  <si>
    <t>6) 예수금(기타)</t>
    <phoneticPr fontId="54" type="noConversion"/>
  </si>
  <si>
    <t>Ⅰ.자본금</t>
    <phoneticPr fontId="54" type="noConversion"/>
  </si>
  <si>
    <t>Ⅱ.자본잉여금</t>
    <phoneticPr fontId="54" type="noConversion"/>
  </si>
  <si>
    <t>Ⅲ.자본조정</t>
    <phoneticPr fontId="54" type="noConversion"/>
  </si>
  <si>
    <t>다.미처분이익잉여금</t>
    <phoneticPr fontId="54" type="noConversion"/>
  </si>
  <si>
    <t>재무상태표</t>
    <phoneticPr fontId="18" type="noConversion"/>
  </si>
  <si>
    <t>제21기          2019년 12월 31일 현재</t>
    <phoneticPr fontId="18" type="noConversion"/>
  </si>
  <si>
    <t>(단위 : 원)</t>
    <phoneticPr fontId="54" type="noConversion"/>
  </si>
  <si>
    <r>
      <rPr>
        <sz val="9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4" type="noConversion"/>
  </si>
  <si>
    <r>
      <rPr>
        <sz val="10.35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4" type="noConversion"/>
  </si>
  <si>
    <r>
      <rPr>
        <sz val="9"/>
        <color theme="1"/>
        <rFont val="맑은 고딕"/>
        <family val="3"/>
        <charset val="129"/>
      </rPr>
      <t xml:space="preserve">② </t>
    </r>
    <r>
      <rPr>
        <sz val="9"/>
        <color theme="1"/>
        <rFont val="맑은 고딕"/>
        <family val="3"/>
        <charset val="129"/>
        <scheme val="minor"/>
      </rPr>
      <t>상품관련</t>
    </r>
    <phoneticPr fontId="54" type="noConversion"/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</si>
  <si>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.관계기업투자</t>
    </r>
    <phoneticPr fontId="54" type="noConversion"/>
  </si>
  <si>
    <r>
      <rPr>
        <sz val="9"/>
        <color theme="1"/>
        <rFont val="맑은 고딕"/>
        <family val="3"/>
        <charset val="129"/>
      </rPr>
      <t>④</t>
    </r>
    <r>
      <rPr>
        <sz val="9"/>
        <color theme="1"/>
        <rFont val="맑은 고딕"/>
        <family val="3"/>
        <charset val="129"/>
        <scheme val="minor"/>
      </rPr>
      <t xml:space="preserve"> 미수전자단기사채이자</t>
    </r>
    <phoneticPr fontId="54" type="noConversion"/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</si>
  <si>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미수대출채권이자</t>
    </r>
    <phoneticPr fontId="54" type="noConversion"/>
  </si>
  <si>
    <r>
      <rPr>
        <sz val="9"/>
        <color theme="1"/>
        <rFont val="맑은 고딕"/>
        <family val="3"/>
        <charset val="129"/>
      </rPr>
      <t>⑥</t>
    </r>
    <r>
      <rPr>
        <sz val="9"/>
        <color theme="1"/>
        <rFont val="맑은 고딕"/>
        <family val="3"/>
        <charset val="129"/>
        <scheme val="minor"/>
      </rPr>
      <t xml:space="preserve"> 미수증권담보대출이자</t>
    </r>
    <phoneticPr fontId="54" type="noConversion"/>
  </si>
  <si>
    <r>
      <rPr>
        <sz val="9"/>
        <color theme="1"/>
        <rFont val="맑은 고딕"/>
        <family val="3"/>
        <charset val="129"/>
      </rPr>
      <t>Ⅱ</t>
    </r>
    <r>
      <rPr>
        <sz val="9"/>
        <color theme="1"/>
        <rFont val="맑은 고딕"/>
        <family val="3"/>
        <charset val="129"/>
        <scheme val="minor"/>
      </rPr>
      <t>.당기손익-공정가치측정금융부채</t>
    </r>
    <phoneticPr fontId="54" type="noConversion"/>
  </si>
  <si>
    <r>
      <rPr>
        <sz val="9"/>
        <color theme="1"/>
        <rFont val="맑은 고딕"/>
        <family val="3"/>
        <charset val="129"/>
      </rPr>
      <t>Ⅲ</t>
    </r>
    <r>
      <rPr>
        <sz val="9"/>
        <color theme="1"/>
        <rFont val="맑은 고딕"/>
        <family val="3"/>
        <charset val="129"/>
        <scheme val="minor"/>
      </rPr>
      <t>.차입부채</t>
    </r>
    <phoneticPr fontId="18" type="noConversion"/>
  </si>
  <si>
    <r>
      <rPr>
        <sz val="9"/>
        <color theme="1"/>
        <rFont val="맑은 고딕"/>
        <family val="3"/>
        <charset val="129"/>
      </rPr>
      <t>③</t>
    </r>
    <r>
      <rPr>
        <sz val="9"/>
        <color theme="1"/>
        <rFont val="맑은 고딕"/>
        <family val="3"/>
        <charset val="129"/>
        <scheme val="minor"/>
      </rPr>
      <t xml:space="preserve"> 기타증금차입금</t>
    </r>
    <phoneticPr fontId="18" type="noConversion"/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</si>
  <si>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.이익잉여금</t>
    </r>
    <phoneticPr fontId="54" type="noConversion"/>
  </si>
  <si>
    <t>계  정  과  목</t>
    <phoneticPr fontId="18" type="noConversion"/>
  </si>
  <si>
    <t>제21기 2019년 1월 1일부터 2019년 12월 31일까지</t>
    <phoneticPr fontId="18" type="noConversion"/>
  </si>
  <si>
    <t>제22기          2020년 12월 31일 현재</t>
    <phoneticPr fontId="18" type="noConversion"/>
  </si>
  <si>
    <t>자산</t>
  </si>
  <si>
    <t>Ⅰ.현금및예치금</t>
  </si>
  <si>
    <t>가.현금및현금성자산</t>
  </si>
  <si>
    <t>2) 보통예금</t>
  </si>
  <si>
    <t>3) 당좌예금</t>
  </si>
  <si>
    <t>4) 외화예금</t>
  </si>
  <si>
    <t>5) MMDA</t>
  </si>
  <si>
    <t>6) 발행어음</t>
    <phoneticPr fontId="54" type="noConversion"/>
  </si>
  <si>
    <t>7) 기타예금(MMW)</t>
    <phoneticPr fontId="242" type="noConversion"/>
  </si>
  <si>
    <t>1) 투자자예탁금별도예치금(예금)</t>
    <phoneticPr fontId="242" type="noConversion"/>
  </si>
  <si>
    <t>2) 투자자예탁금별도예치금(신탁)</t>
  </si>
  <si>
    <t>② 장내파생상품거래분-신탁</t>
  </si>
  <si>
    <t>3) 대차거래이행보증금</t>
  </si>
  <si>
    <t>4) 장내파생상품거래예치금</t>
  </si>
  <si>
    <t>① 투자자분(해외)</t>
    <phoneticPr fontId="242" type="noConversion"/>
  </si>
  <si>
    <t>5) 장내파생상품매매증거금</t>
  </si>
  <si>
    <t>① 자기분(국내)</t>
  </si>
  <si>
    <t>② 투자자분(국내)</t>
  </si>
  <si>
    <t>6) 주식매매증거금</t>
  </si>
  <si>
    <t>7) 스왑증거금</t>
  </si>
  <si>
    <t>8) 유통금융담보금</t>
  </si>
  <si>
    <t>8) 특정예금등</t>
    <phoneticPr fontId="242" type="noConversion"/>
  </si>
  <si>
    <t>9) 기타예치금(외화)</t>
    <phoneticPr fontId="242" type="noConversion"/>
  </si>
  <si>
    <t>② 해외주식 예치금(JPY)</t>
  </si>
  <si>
    <t>③ 해외주식 예치금(HKD)</t>
    <phoneticPr fontId="242" type="noConversion"/>
  </si>
  <si>
    <t>④ 해외주식 예치금(CNY)</t>
    <phoneticPr fontId="242" type="noConversion"/>
  </si>
  <si>
    <t>⑤ 해외주식 예치금(USD)</t>
    <phoneticPr fontId="242" type="noConversion"/>
  </si>
  <si>
    <t>⑥ 해외주식 예치금(CAD)</t>
    <phoneticPr fontId="242" type="noConversion"/>
  </si>
  <si>
    <t>⑦ 해외주식 예치금(EUR)</t>
    <phoneticPr fontId="242" type="noConversion"/>
  </si>
  <si>
    <t>⑧ 해외주식 예치금(GBP)</t>
    <phoneticPr fontId="242" type="noConversion"/>
  </si>
  <si>
    <t>⑨ 해외주식 예치금(SGD)</t>
    <phoneticPr fontId="242" type="noConversion"/>
  </si>
  <si>
    <t>⑩ 해외주식 예치금(CHF)</t>
    <phoneticPr fontId="242" type="noConversion"/>
  </si>
  <si>
    <t>⑪ 국내선물대용 예치금(USD)</t>
    <phoneticPr fontId="242" type="noConversion"/>
  </si>
  <si>
    <t>⑫ 국내선물대용 예치금(SGD)</t>
    <phoneticPr fontId="242" type="noConversion"/>
  </si>
  <si>
    <t>⑬ 기타외화예치금(USD)</t>
    <phoneticPr fontId="242" type="noConversion"/>
  </si>
  <si>
    <t>10) 정기예적금</t>
    <phoneticPr fontId="242" type="noConversion"/>
  </si>
  <si>
    <t>11) 저축성보험예금</t>
    <phoneticPr fontId="242" type="noConversion"/>
  </si>
  <si>
    <t>Ⅱ.당기손익-공정가치측정금융자산</t>
  </si>
  <si>
    <t>가.당기손익-공정가치측정유가증권</t>
  </si>
  <si>
    <t>① 상품주식</t>
  </si>
  <si>
    <t>② 상환우선주</t>
  </si>
  <si>
    <t>2) 출자금</t>
  </si>
  <si>
    <t>3) 신주인수권증서</t>
  </si>
  <si>
    <t>4) 국채·지방채</t>
  </si>
  <si>
    <t>5) 특수채</t>
  </si>
  <si>
    <t>6) 회사채</t>
  </si>
  <si>
    <t>7) 기업어음증권</t>
  </si>
  <si>
    <t>8) 전자단기사채</t>
  </si>
  <si>
    <t>9) 집합투자증권</t>
  </si>
  <si>
    <t>10) 외화증권</t>
  </si>
  <si>
    <t>① 외화주식</t>
  </si>
  <si>
    <t>11) 투자자예탁금별도예치금(신탁)</t>
  </si>
  <si>
    <t>12) 손해배상공동기금</t>
  </si>
  <si>
    <t>① 증권시장공동기금</t>
  </si>
  <si>
    <t>② 파생상품시장공동기금</t>
  </si>
  <si>
    <t>13) 기타</t>
  </si>
  <si>
    <t>나.파생결합증권</t>
  </si>
  <si>
    <t>1) 주식워런트증권</t>
  </si>
  <si>
    <t>2) 기타</t>
  </si>
  <si>
    <t>다.파생상품자산</t>
  </si>
  <si>
    <t>1)장내파생상품</t>
  </si>
  <si>
    <t>① 주식관련</t>
  </si>
  <si>
    <t>2)장외파생상품</t>
  </si>
  <si>
    <t>② 상품관련</t>
  </si>
  <si>
    <t>③ 통화관련</t>
  </si>
  <si>
    <t>Ⅲ.기타포괄손익-공정가치측정금융자산</t>
  </si>
  <si>
    <t>가.출자금</t>
  </si>
  <si>
    <t>Ⅳ.관계기업투자</t>
  </si>
  <si>
    <t>나.출자금</t>
  </si>
  <si>
    <t>Ⅵ.대출채권</t>
  </si>
  <si>
    <t>나.신용공여금</t>
  </si>
  <si>
    <t>다.환매조건부채권매수</t>
  </si>
  <si>
    <t>라.대여금</t>
  </si>
  <si>
    <t>마.대출금</t>
  </si>
  <si>
    <t>바.매입대출채권</t>
  </si>
  <si>
    <t>아.사모사채</t>
  </si>
  <si>
    <t>( 이연대출부대손익 )</t>
  </si>
  <si>
    <t>자.대손충당금</t>
  </si>
  <si>
    <t>2) 대출금 대손충당금</t>
  </si>
  <si>
    <t>3) 매입대출채권 대손충당금</t>
  </si>
  <si>
    <t>4) 부도채권대손충당금</t>
  </si>
  <si>
    <t>5) 사모사채 대손충당금</t>
  </si>
  <si>
    <t>Ⅶ.유형자산</t>
  </si>
  <si>
    <t>3) 기타유형자산</t>
  </si>
  <si>
    <t>나.감가상각누계액</t>
  </si>
  <si>
    <t>( 기타유형자산감가상각누계액 )</t>
  </si>
  <si>
    <t>Ⅷ.무형자산</t>
  </si>
  <si>
    <t>Ⅸ.수취채권</t>
  </si>
  <si>
    <t>② 상장지수증권미수금</t>
  </si>
  <si>
    <t>③ 장내파생상품미수금</t>
  </si>
  <si>
    <t>b.해외선물</t>
  </si>
  <si>
    <t>④ 외국환미수금</t>
  </si>
  <si>
    <t>⑤ 기타</t>
  </si>
  <si>
    <t>3) 장내거래미수금(거래일)</t>
  </si>
  <si>
    <t>① 고객미수금</t>
  </si>
  <si>
    <t>② 한국거래소미수금</t>
  </si>
  <si>
    <t>4) 기타미수금</t>
  </si>
  <si>
    <t>5) 해외미수금</t>
  </si>
  <si>
    <t>② 해외미수금(자기)</t>
  </si>
  <si>
    <t>② 미수인수및주선수수료</t>
  </si>
  <si>
    <t>③ 미수투자일임수수료</t>
  </si>
  <si>
    <t>④ 기타</t>
  </si>
  <si>
    <t>③ 미수기업어음증권이자</t>
  </si>
  <si>
    <t>④ 미수전자단기사채이자</t>
  </si>
  <si>
    <t>⑤ 미수대출채권이자</t>
  </si>
  <si>
    <t>⑥ 미수증권담보대출이자</t>
  </si>
  <si>
    <t>3) 미수배당금</t>
  </si>
  <si>
    <t>4) 기타미수수익</t>
  </si>
  <si>
    <t>다.보증금</t>
  </si>
  <si>
    <t>라.미회수채권</t>
  </si>
  <si>
    <t>3) 미회수채권-오픈뱅킹</t>
  </si>
  <si>
    <t>마.대손충당금</t>
  </si>
  <si>
    <t>바.현재가치조정차금</t>
  </si>
  <si>
    <t>Ⅹ.이연법인세자산</t>
  </si>
  <si>
    <t>ⅩⅠ.당기법인세자산</t>
  </si>
  <si>
    <t>ⅩⅡ.기타자산</t>
  </si>
  <si>
    <t>가.선급금</t>
  </si>
  <si>
    <t>나.선급비용</t>
  </si>
  <si>
    <t>3) 선급수수료</t>
  </si>
  <si>
    <t>4) 기타선급비용</t>
  </si>
  <si>
    <t>다.선급제세</t>
  </si>
  <si>
    <t>1) 기타선급제세</t>
  </si>
  <si>
    <t>라.기타외화자산</t>
  </si>
  <si>
    <t>1) 미수미결제현물환</t>
  </si>
  <si>
    <t>마.보증금</t>
  </si>
  <si>
    <t>1) 회원보증금</t>
  </si>
  <si>
    <t>2) 기타보증금</t>
  </si>
  <si>
    <t>1) 위탁자예수금(원화)</t>
  </si>
  <si>
    <t>2) 위탁자예수금(외화)</t>
  </si>
  <si>
    <t>⑪ 국내선물대용 예수금</t>
  </si>
  <si>
    <t>3) 장내파생상품거래예수금</t>
  </si>
  <si>
    <t>4) 청약자예수금</t>
  </si>
  <si>
    <t>① 청약자예수금-주간사</t>
  </si>
  <si>
    <t>② 청약자예수금-일반</t>
  </si>
  <si>
    <t>5) 집합투자증권투자자예수금</t>
  </si>
  <si>
    <t>6) 기타예수금</t>
  </si>
  <si>
    <t>1) 신용대주담보금</t>
  </si>
  <si>
    <t>2) 대여담보금</t>
  </si>
  <si>
    <t>3) 스왑담보금</t>
  </si>
  <si>
    <t>Ⅱ.당기손익-공정가치측정금융부채</t>
  </si>
  <si>
    <t>가.매도유가증권</t>
  </si>
  <si>
    <t>3) 특수채</t>
  </si>
  <si>
    <t>나.파생상품부채</t>
  </si>
  <si>
    <t>②  상품관련</t>
  </si>
  <si>
    <t>③  통화관련</t>
  </si>
  <si>
    <t>Ⅲ.차입부채</t>
  </si>
  <si>
    <t>가.콜머니</t>
  </si>
  <si>
    <t>나.차입금</t>
  </si>
  <si>
    <t>③ 기타증금차입금</t>
  </si>
  <si>
    <t>2) 기업어음증권(CP)차입금</t>
  </si>
  <si>
    <t>3) 전자단기사채차입금</t>
  </si>
  <si>
    <t>4) 기타차입금</t>
  </si>
  <si>
    <t>다.환매조건부채권매도</t>
  </si>
  <si>
    <t>Ⅴ.기타금융부채</t>
  </si>
  <si>
    <t>가.미지급배당금</t>
  </si>
  <si>
    <t>나.미지급채무</t>
  </si>
  <si>
    <t>2) 미지급채무-오픈뱅킹</t>
  </si>
  <si>
    <t>다.미지급금</t>
  </si>
  <si>
    <t>라.미지급비용</t>
  </si>
  <si>
    <t>6) 미지급비용-연차충당부채</t>
  </si>
  <si>
    <t>7) 미지급비용-FCM수수료(EUREX)</t>
  </si>
  <si>
    <t>8) 미지급비용  기타</t>
  </si>
  <si>
    <t>마.리스부채</t>
  </si>
  <si>
    <t>Ⅵ.충당부채</t>
  </si>
  <si>
    <t>가.마일리지충당부채</t>
  </si>
  <si>
    <t>나.매입약정충당부채</t>
  </si>
  <si>
    <t>다.매입확약충당부채</t>
  </si>
  <si>
    <t>Ⅶ.당기법인세부채</t>
  </si>
  <si>
    <t>나.미지급법인세(주민세)</t>
  </si>
  <si>
    <t>Ⅷ.기타부채</t>
  </si>
  <si>
    <t>가.선수금</t>
  </si>
  <si>
    <t>나.선수수익</t>
  </si>
  <si>
    <t>다.제세금예수금</t>
  </si>
  <si>
    <t>라.기타의 기타부채</t>
  </si>
  <si>
    <t>5) 계좌개설인지대</t>
  </si>
  <si>
    <t>6) 예수금(기타)</t>
  </si>
  <si>
    <t>Ⅰ.자본금</t>
  </si>
  <si>
    <t>나.우선주자본금</t>
  </si>
  <si>
    <t>Ⅱ.자본잉여금</t>
  </si>
  <si>
    <t>Ⅲ.자본조정</t>
  </si>
  <si>
    <t>Ⅳ.이익잉여금</t>
  </si>
  <si>
    <t>다.미처분이익잉여금</t>
  </si>
  <si>
    <t>재무상태표</t>
    <phoneticPr fontId="242" type="noConversion"/>
  </si>
  <si>
    <t>연누적 손익계산서</t>
    <phoneticPr fontId="242" type="noConversion"/>
  </si>
  <si>
    <t>10월~12월 손익계산서</t>
    <phoneticPr fontId="242" type="noConversion"/>
  </si>
  <si>
    <r>
      <t xml:space="preserve">[5-4458] 재무상태표 </t>
    </r>
    <r>
      <rPr>
        <sz val="9"/>
        <color theme="1"/>
        <rFont val="맑은 고딕"/>
        <family val="3"/>
        <charset val="129"/>
        <scheme val="minor"/>
      </rPr>
      <t xml:space="preserve"> 2. 0제외  0.세절항목포함  0.각주제외   1부호표시</t>
    </r>
    <phoneticPr fontId="247" type="noConversion"/>
  </si>
  <si>
    <t>주의!! 누적치로 할것!!</t>
    <phoneticPr fontId="247" type="noConversion"/>
  </si>
  <si>
    <t>자 산</t>
  </si>
  <si>
    <t>Ⅰ.영업수익</t>
  </si>
  <si>
    <t>가.현금 및 현금성자산</t>
  </si>
  <si>
    <t>1) 수탁수수료</t>
  </si>
  <si>
    <t>가.현금및현금성자산</t>
    <phoneticPr fontId="54" type="noConversion"/>
  </si>
  <si>
    <t>1) 정기예적금</t>
  </si>
  <si>
    <t>① 유가증권시장</t>
  </si>
  <si>
    <t>2) 인수및주선수수료</t>
  </si>
  <si>
    <t>기타</t>
  </si>
  <si>
    <t>a.수탁수수료 주식</t>
  </si>
  <si>
    <t>3) 사채모집수탁수수료</t>
  </si>
  <si>
    <t>b.수탁수수료 채권</t>
  </si>
  <si>
    <t>4) 집합투자증권취급수수료</t>
  </si>
  <si>
    <t>4) MMDA</t>
  </si>
  <si>
    <t>② 코스닥시장</t>
  </si>
  <si>
    <t>4) 외화예금</t>
    <phoneticPr fontId="18" type="noConversion"/>
  </si>
  <si>
    <t>5) 자산관리수수료</t>
  </si>
  <si>
    <t>5) 발행어음</t>
  </si>
  <si>
    <t>③ 코넥스시장</t>
  </si>
  <si>
    <t>6) 매수및합병수수료</t>
  </si>
  <si>
    <t>6) 기타예금</t>
  </si>
  <si>
    <t>④ 파생상품시장</t>
  </si>
  <si>
    <t>7) 기타수수료수익</t>
  </si>
  <si>
    <t>① 저축성보험예금</t>
  </si>
  <si>
    <t>a.선물수수료</t>
  </si>
  <si>
    <t>나.유가증권처분및평가이익</t>
  </si>
  <si>
    <t>② 기타예금</t>
  </si>
  <si>
    <t>ㄱ.주가지수 선물수수료</t>
  </si>
  <si>
    <t>1) 당기손익-공정가치측정유가증권처분이익</t>
  </si>
  <si>
    <t>ㄴ.개별주식 선물수수료</t>
  </si>
  <si>
    <t>2) 당기손익-공정가치측정유가증권평가이익</t>
  </si>
  <si>
    <t>1) 투자자예탁금별도예치금(예금)</t>
  </si>
  <si>
    <t>ㄷ.가공채권 선물 수수료</t>
  </si>
  <si>
    <t>3) 당기손익인식지정금융부채평가이익</t>
  </si>
  <si>
    <t>ㄹ.통화선물 수수료</t>
  </si>
  <si>
    <t>4) 매도유가증권평가이익</t>
  </si>
  <si>
    <t>b.옵션수수료</t>
  </si>
  <si>
    <t>5) 파생결합증권처분이익</t>
  </si>
  <si>
    <t>ㄱ.주가지수 옵션수수료</t>
  </si>
  <si>
    <t>6) 파생결합증권평가이익</t>
  </si>
  <si>
    <t>⑤ 외화증권수탁</t>
  </si>
  <si>
    <t>7) 파생결합증권상환이익</t>
  </si>
  <si>
    <t>a.외화증권수탁(JPY)</t>
  </si>
  <si>
    <t>다.파생상품평가및처분이익</t>
  </si>
  <si>
    <t>b.외화증권수탁(HKD)</t>
  </si>
  <si>
    <t>1) 장내파생상품처분이익</t>
  </si>
  <si>
    <t>c.외화증권수탁(USD)</t>
  </si>
  <si>
    <t>2) 장내파생상품평가이익</t>
  </si>
  <si>
    <t>a.해외자기거래예치금(FCM)</t>
  </si>
  <si>
    <t>d.외화증권수탁(CAD)</t>
  </si>
  <si>
    <t>2) 투자자예탁금별도예치금(예금)</t>
  </si>
  <si>
    <t>3) 장외파생상품처분이익</t>
  </si>
  <si>
    <t>b.해외자기거래예치금(은행)</t>
  </si>
  <si>
    <t>e.외화증권수탁(EUR)</t>
  </si>
  <si>
    <t>4) 장외파생상품평가이익</t>
  </si>
  <si>
    <t>f.외화증권수탁(GBP)</t>
  </si>
  <si>
    <t>f.외화증권수탁(SGD)</t>
  </si>
  <si>
    <t>g.외화증권수탁(SGD)</t>
  </si>
  <si>
    <t>g.외화증권수탁(CNY)</t>
  </si>
  <si>
    <t>1) 현금및예치금이자수익</t>
  </si>
  <si>
    <t>h.외화증권수탁(CNY)</t>
  </si>
  <si>
    <t>⑥ 해외파생상품</t>
  </si>
  <si>
    <t>2) 당기손익-공정가치측정유가증권이자수익</t>
  </si>
  <si>
    <t>a.중개</t>
  </si>
  <si>
    <t>3) 대차거래이행보증금</t>
    <phoneticPr fontId="18" type="noConversion"/>
  </si>
  <si>
    <t>3) 대출채권이자</t>
  </si>
  <si>
    <t>b.총괄</t>
  </si>
  <si>
    <t>4) 장내파생상품거래예치금</t>
    <phoneticPr fontId="18" type="noConversion"/>
  </si>
  <si>
    <t>4) 기타이자수익</t>
  </si>
  <si>
    <t>a.KOSPI200 자기매매증거금</t>
  </si>
  <si>
    <t>c.EUREX</t>
  </si>
  <si>
    <t>마.대출채권관련이익</t>
  </si>
  <si>
    <t>⑦ 기타</t>
  </si>
  <si>
    <t>대손충당금환입</t>
  </si>
  <si>
    <t>1)</t>
  </si>
  <si>
    <t>a.KOSPI200 위탁매매증거금</t>
  </si>
  <si>
    <t>a.기타장외수수료주식</t>
  </si>
  <si>
    <t>바.외환거래이익</t>
  </si>
  <si>
    <t>5) 장내파생상품매매증거금</t>
    <phoneticPr fontId="18" type="noConversion"/>
  </si>
  <si>
    <t>외환차익</t>
  </si>
  <si>
    <t>① 원화증권</t>
  </si>
  <si>
    <t>외화환산이익</t>
  </si>
  <si>
    <t>a.인수및주선수수료 주식</t>
  </si>
  <si>
    <t>사.기타의 영업수익</t>
  </si>
  <si>
    <t>b.인수및주선수수료 채권</t>
  </si>
  <si>
    <t>배당금수익</t>
  </si>
  <si>
    <t>분배금수익</t>
  </si>
  <si>
    <t>9) 특정예금등</t>
  </si>
  <si>
    <t>6) 주식매매증거금</t>
    <phoneticPr fontId="18" type="noConversion"/>
  </si>
  <si>
    <t>충당금환입액</t>
  </si>
  <si>
    <t>10) 기타예치금(외화)</t>
  </si>
  <si>
    <t>① 판매수수료</t>
  </si>
  <si>
    <t>기타대손충당금환입</t>
  </si>
  <si>
    <t>② 판매보수</t>
  </si>
  <si>
    <t>Ⅱ.영업비용</t>
  </si>
  <si>
    <t>③ 해외주식 예치금(JPY)-자기</t>
  </si>
  <si>
    <t>5) 해외역외펀드수수료</t>
  </si>
  <si>
    <t>① 투자일임</t>
  </si>
  <si>
    <t>8) 유통금융담보금</t>
    <phoneticPr fontId="18" type="noConversion"/>
  </si>
  <si>
    <t>④ 해외주식 예치금(HKD)</t>
  </si>
  <si>
    <t>① 판매보수</t>
  </si>
  <si>
    <t>9) 특정예금등</t>
    <phoneticPr fontId="18" type="noConversion"/>
  </si>
  <si>
    <t>1) 매매수수료</t>
  </si>
  <si>
    <t>⑤ 해외주식 예치금(HKD)-자기</t>
  </si>
  <si>
    <t>6) 자산관리수수료</t>
  </si>
  <si>
    <t>10) 기타예치금</t>
    <phoneticPr fontId="18" type="noConversion"/>
  </si>
  <si>
    <t>2) 투자상담사수수료</t>
  </si>
  <si>
    <t>⑥ 해외주식 예치금(CNY)</t>
  </si>
  <si>
    <t>① 구조조정및금융상담수수료</t>
  </si>
  <si>
    <t>3) 투자자문수수료</t>
  </si>
  <si>
    <t>⑦ 해외주식 예치금(CNY)-자기</t>
  </si>
  <si>
    <t>4) 투자일임수수료</t>
  </si>
  <si>
    <t>⑧ 해외주식 예치금(USD)</t>
  </si>
  <si>
    <t>7) 매수및합병수수료</t>
  </si>
  <si>
    <t>① 업무수수료</t>
  </si>
  <si>
    <t>5) 대여수수료</t>
  </si>
  <si>
    <t>⑨ 해외주식 예치금(USD)-자기</t>
  </si>
  <si>
    <t>② 은행이체수수료(수입)</t>
  </si>
  <si>
    <t>⑥ 캐나다주식 예치금</t>
    <phoneticPr fontId="18" type="noConversion"/>
  </si>
  <si>
    <t>6) 기타수수료비용</t>
  </si>
  <si>
    <t>⑩ 해외주식 예치금(CAD)</t>
  </si>
  <si>
    <t>8) 기타수수료수익</t>
  </si>
  <si>
    <t>③ 송금수수료(소액결제)</t>
  </si>
  <si>
    <t>⑧ 영국주식 예치금</t>
  </si>
  <si>
    <t>나.유가증권처분및평가손실</t>
  </si>
  <si>
    <t>⑪ 해외주식 예치금(EUR)</t>
  </si>
  <si>
    <t>④ 환전수수료(JPY_out)</t>
  </si>
  <si>
    <t>⑩ 프랑스주식 예치금</t>
  </si>
  <si>
    <t>1) 당기손익-공정가치측정유가증권처분손실</t>
  </si>
  <si>
    <t>⑫ 해외주식 예치금(GBP)</t>
  </si>
  <si>
    <t>⑤ 공모주청약수수료</t>
  </si>
  <si>
    <t>⑪ 국내선물대용 예치금(USD)</t>
  </si>
  <si>
    <t>2) 당기손익-공정가치측정유가증권평가손실</t>
  </si>
  <si>
    <t>⑬ 해외주식 예치금(SGD)</t>
  </si>
  <si>
    <t>⑥ 환전수수료(HKD_out)</t>
  </si>
  <si>
    <t>⑫기타외화예치금</t>
  </si>
  <si>
    <t>3) 매도유가증권평가손실</t>
    <phoneticPr fontId="242" type="noConversion"/>
  </si>
  <si>
    <t>⑭ 해외주식 예치금(CHF)</t>
  </si>
  <si>
    <t>⑦ 환전수수료(SGD)</t>
  </si>
  <si>
    <t>4) 파생결합증권처분손실</t>
    <phoneticPr fontId="242" type="noConversion"/>
  </si>
  <si>
    <t>⑮ 해외주식 예치금(KRW)-자기</t>
  </si>
  <si>
    <t>⑧ 환전수수료(USD)</t>
  </si>
  <si>
    <t>5) 파생결합증권평가손실</t>
    <phoneticPr fontId="242" type="noConversion"/>
  </si>
  <si>
    <t>ⓐ 국내선물대용 예치금(USD)</t>
  </si>
  <si>
    <t>⑨ 환전수수료(CAD)</t>
  </si>
  <si>
    <t>6) 파생결합증권상환손실</t>
    <phoneticPr fontId="242" type="noConversion"/>
  </si>
  <si>
    <t>ⓑ 국내선물대용 예치금(SGD)</t>
  </si>
  <si>
    <t>⑩ 환전수수료(EUR)</t>
  </si>
  <si>
    <t>ⓒ 기타외화예치금(USD)</t>
  </si>
  <si>
    <t>⑧ 환전수수료(CHF)</t>
  </si>
  <si>
    <t>⑪ 환전수수료(GBP)</t>
  </si>
  <si>
    <t>다.파생상품평가및처분손실</t>
  </si>
  <si>
    <t>Ⅱ.유가증권</t>
  </si>
  <si>
    <t>⑨ 환전수수료(USD)</t>
  </si>
  <si>
    <t>⑫ 환전수수료(CNY)</t>
  </si>
  <si>
    <t>11) 정기예적금</t>
    <phoneticPr fontId="18" type="noConversion"/>
  </si>
  <si>
    <t>1) 장내파생상품처분손실</t>
  </si>
  <si>
    <t>⑩ 환전수수료(CAD)</t>
  </si>
  <si>
    <t>⑬ 기타수수료수익-CMS</t>
  </si>
  <si>
    <t>12) 저축성보험예금</t>
    <phoneticPr fontId="54" type="noConversion"/>
  </si>
  <si>
    <t>2) 장내파생상품평가손실</t>
  </si>
  <si>
    <t>⑪ 환전수수료(EUR)</t>
  </si>
  <si>
    <t>⑭ 기타수수료수익-ETF</t>
  </si>
  <si>
    <t>3) 장외파생상품처분손실</t>
  </si>
  <si>
    <t>⑫ 환전수수료(GBP)</t>
  </si>
  <si>
    <t>⑮ 기타수수료수익-오픈뱅킹</t>
  </si>
  <si>
    <t>4) 장외파생상품평가손실</t>
  </si>
  <si>
    <t>⑬ 환전수수료(CNY)</t>
  </si>
  <si>
    <t>ⓐ 기타수수료수익-기타</t>
  </si>
  <si>
    <t>⑭ 기타수수료수익-CMS</t>
  </si>
  <si>
    <t>나.유가증권평가 및 처분이익</t>
  </si>
  <si>
    <t>1) 예수부채이자비용</t>
  </si>
  <si>
    <t>⑮ 기타수수료수익-금지금</t>
  </si>
  <si>
    <t>1) 당기손익-공정가치측정금융상품처분이익</t>
  </si>
  <si>
    <t>2) 차입부채이자비용</t>
  </si>
  <si>
    <t>ⓐ 기타수수료수익-ETF</t>
  </si>
  <si>
    <t>① 주식처분이익</t>
  </si>
  <si>
    <t>3) 기타이자비용</t>
  </si>
  <si>
    <t>ⓑ 기타수수료수익-오픈뱅킹</t>
  </si>
  <si>
    <t>a.주식처분이익</t>
  </si>
  <si>
    <t>사.대출채권평가및처분손실</t>
  </si>
  <si>
    <t>ⓒ 기타수수료수익-기타</t>
  </si>
  <si>
    <t>b.외화주식처분이익</t>
  </si>
  <si>
    <t>1) 대출채권매각손실</t>
  </si>
  <si>
    <t>7) 집합투자증권</t>
  </si>
  <si>
    <t>② 출자금처분이익</t>
  </si>
  <si>
    <t>2) 대손상각비</t>
    <phoneticPr fontId="242" type="noConversion"/>
  </si>
  <si>
    <t>① 기타집합투자증권</t>
  </si>
  <si>
    <t>③ 신주인수권증서처분이익</t>
  </si>
  <si>
    <t>아.외환거래손실</t>
  </si>
  <si>
    <t>a.기타수익증권 공사채형</t>
  </si>
  <si>
    <t>a.신주인수권증서처분이익</t>
  </si>
  <si>
    <t>1) 외환차손</t>
  </si>
  <si>
    <t>b.기타수익증권 주식형</t>
  </si>
  <si>
    <t>b.신주인수권증서전환이익</t>
  </si>
  <si>
    <t>2) 외화환산손실</t>
  </si>
  <si>
    <t>c.기타수익증권 채권혼합형</t>
  </si>
  <si>
    <t>④ 채권처분이익</t>
  </si>
  <si>
    <t>자.판매비와관리비</t>
  </si>
  <si>
    <t>d.기타수익증권 (부동산)</t>
  </si>
  <si>
    <t>a.채권처분이익</t>
  </si>
  <si>
    <t>1) 급여</t>
  </si>
  <si>
    <t>e.기타수익증권 ETF</t>
  </si>
  <si>
    <t>b.외화채권처분이익</t>
  </si>
  <si>
    <t>2) 퇴직급여</t>
  </si>
  <si>
    <t>8) 단기사채</t>
  </si>
  <si>
    <t>⑤ 집합투자증권처분이익</t>
  </si>
  <si>
    <t>3) 복리후생비</t>
  </si>
  <si>
    <t>9) 외화증권</t>
  </si>
  <si>
    <t>⑥ 기업어음증권처분이익</t>
  </si>
  <si>
    <t>4) 전산운용비</t>
  </si>
  <si>
    <t>⑦ 단기사채처분이익</t>
  </si>
  <si>
    <t>5) 임차료</t>
  </si>
  <si>
    <t>⑧ 당기손익-공정가치측정금융상품상환이익</t>
  </si>
  <si>
    <t>6) 지급수수료</t>
  </si>
  <si>
    <t>10) 손해배상공동기금</t>
  </si>
  <si>
    <t>2) 상각후원가측정금융자산처분이익</t>
  </si>
  <si>
    <t>7) 접대비</t>
  </si>
  <si>
    <t>① 기타상각후원가측정금융자산처분이익</t>
  </si>
  <si>
    <t>8) 광고선전비</t>
  </si>
  <si>
    <t>3) 당기손익-공정가치측정금융상품평가이익</t>
  </si>
  <si>
    <t>9) 감가상각비</t>
  </si>
  <si>
    <t>11) 기타당기손익-공정가치측정금융자산</t>
  </si>
  <si>
    <t>① 주식평가이익</t>
  </si>
  <si>
    <t>10) 조사연구비</t>
  </si>
  <si>
    <t>나.기타포괄손익-공정가치측정금융자산</t>
  </si>
  <si>
    <t>a.주식평가이익</t>
  </si>
  <si>
    <t>11) 연수비</t>
  </si>
  <si>
    <t>1) 출자금</t>
  </si>
  <si>
    <t>b.외화주식평가이익</t>
  </si>
  <si>
    <t>12) 무형자산상각비</t>
  </si>
  <si>
    <t>다.지분법적용투자주식</t>
  </si>
  <si>
    <t>② 출자금평가이익</t>
  </si>
  <si>
    <t>13) 세금과공과금</t>
  </si>
  <si>
    <t>③ 신주인수권증서평가이익</t>
  </si>
  <si>
    <t>14) 판매부대비</t>
  </si>
  <si>
    <t>라.파생결합증권</t>
  </si>
  <si>
    <t>④ 채권평가이익</t>
  </si>
  <si>
    <t>15) 수도광열및사옥관리비</t>
  </si>
  <si>
    <t>a.채권평가이익</t>
  </si>
  <si>
    <t>16) 회의비</t>
  </si>
  <si>
    <t>Ⅲ.파생상품자산</t>
  </si>
  <si>
    <t>⑤ 집합투자증권평가이익</t>
  </si>
  <si>
    <t>17) 여비교통비</t>
  </si>
  <si>
    <t>가.통화관련</t>
  </si>
  <si>
    <t>⑥ 단기사채평가이익</t>
  </si>
  <si>
    <t>18) 도서인쇄비</t>
  </si>
  <si>
    <t>1) 통화스왑</t>
  </si>
  <si>
    <t>⑦ 기타당기손익-공정가치측정금융상품평가이익</t>
  </si>
  <si>
    <t>19) 차량유지비</t>
  </si>
  <si>
    <t>나.주식관련</t>
  </si>
  <si>
    <t>b.매입주식옵션-장외</t>
    <phoneticPr fontId="54" type="noConversion"/>
  </si>
  <si>
    <t>20) 소모품비</t>
  </si>
  <si>
    <t>1) 매입주식옵션</t>
  </si>
  <si>
    <t>21) 보험료</t>
  </si>
  <si>
    <t>2) 매입주식옵션-장외</t>
  </si>
  <si>
    <t>② 채권평가이익</t>
  </si>
  <si>
    <t>a.상품스왑</t>
    <phoneticPr fontId="54" type="noConversion"/>
  </si>
  <si>
    <t>22) 행사비</t>
  </si>
  <si>
    <t>다.상품관련</t>
  </si>
  <si>
    <t>③ 기타매도유가증권평가이익</t>
  </si>
  <si>
    <t>b.매입상품옵션-장외</t>
    <phoneticPr fontId="54" type="noConversion"/>
  </si>
  <si>
    <t>23) 기타</t>
  </si>
  <si>
    <t>1) 매입상품옵션-장외</t>
  </si>
  <si>
    <r>
      <rPr>
        <sz val="10.35"/>
        <color theme="1"/>
        <rFont val="맑은 고딕"/>
        <family val="3"/>
        <charset val="129"/>
      </rPr>
      <t>③ 통화</t>
    </r>
    <r>
      <rPr>
        <sz val="9"/>
        <color theme="1"/>
        <rFont val="맑은 고딕"/>
        <family val="3"/>
        <charset val="129"/>
        <scheme val="minor"/>
      </rPr>
      <t>관련</t>
    </r>
    <phoneticPr fontId="54" type="noConversion"/>
  </si>
  <si>
    <t>차.기타의영업비용</t>
  </si>
  <si>
    <t>라.파생상품 거래일손익인식평가조정액</t>
  </si>
  <si>
    <t>4) 유가증권손상차손환입</t>
  </si>
  <si>
    <t>① 주식워런트증권처분이익</t>
  </si>
  <si>
    <t>1) 대손상각비</t>
  </si>
  <si>
    <t>Ⅳ.상각후원가측정금융자산</t>
  </si>
  <si>
    <t>5) 매도유가증권평가이익</t>
  </si>
  <si>
    <t>② 상장지수증권처분이익</t>
  </si>
  <si>
    <t>b.파생상품 거래일손익인식평가조정액</t>
    <phoneticPr fontId="242" type="noConversion"/>
  </si>
  <si>
    <t>2) 충당부채전입액</t>
  </si>
  <si>
    <t>가.신용공여금</t>
  </si>
  <si>
    <t>3) 기타</t>
  </si>
  <si>
    <t>① 주식워런트증권평가이익</t>
  </si>
  <si>
    <t>Ⅲ.영업이익</t>
  </si>
  <si>
    <t>6) 파생결합증권처분이익</t>
  </si>
  <si>
    <t>Ⅳ.영업외수익</t>
  </si>
  <si>
    <t>① 주식워런트증권</t>
  </si>
  <si>
    <t>나.출자금</t>
    <phoneticPr fontId="54" type="noConversion"/>
  </si>
  <si>
    <t>가.지분법주식관련수익</t>
  </si>
  <si>
    <t>8) 당기손익인식지정금융부채평가이익</t>
  </si>
  <si>
    <t>Ⅵ.대출채권</t>
    <phoneticPr fontId="54" type="noConversion"/>
  </si>
  <si>
    <t>1) 지분법이익</t>
  </si>
  <si>
    <t>7) 파생결합증권평가이익</t>
  </si>
  <si>
    <t>① 기타당기손익인식지정금융부채평가이익</t>
  </si>
  <si>
    <t>가.신용공여금</t>
    <phoneticPr fontId="18" type="noConversion"/>
  </si>
  <si>
    <t>2) 지분법적용투자주식처분이익</t>
  </si>
  <si>
    <t>다.파생상품관련이익</t>
  </si>
  <si>
    <t>나.유형자산관련수익</t>
  </si>
  <si>
    <t>나.환매조건부채권매수</t>
  </si>
  <si>
    <t>8) 파생결합증권상환이익</t>
  </si>
  <si>
    <t>1) 파생상품거래이익</t>
  </si>
  <si>
    <t>1) 유형자산처분이익</t>
  </si>
  <si>
    <t>다.대여금</t>
  </si>
  <si>
    <t>① 이자율관련거래이익</t>
  </si>
  <si>
    <t>다.무형자산관련수익</t>
  </si>
  <si>
    <t>9) 당기손익인식지정금융부채평가이익</t>
  </si>
  <si>
    <t>a.국내선물거래이익-이자율</t>
  </si>
  <si>
    <t>1) 무형자산손상차손환입</t>
  </si>
  <si>
    <t>② 통화관련거래이익</t>
  </si>
  <si>
    <t>① 예탁담보대출금</t>
    <phoneticPr fontId="18" type="noConversion"/>
  </si>
  <si>
    <t>2) 무형자산처분이익</t>
  </si>
  <si>
    <t>a.국내선물거래이익-통화</t>
  </si>
  <si>
    <t>② 매도담보대출금</t>
    <phoneticPr fontId="18" type="noConversion"/>
  </si>
  <si>
    <t>라.기타영업외수익</t>
  </si>
  <si>
    <t>b.해외선물거래이익-통화</t>
  </si>
  <si>
    <t>나.환매조건부채권매수</t>
    <phoneticPr fontId="18" type="noConversion"/>
  </si>
  <si>
    <t>1) 잡수익</t>
  </si>
  <si>
    <t>③ 주식관련거래이익</t>
  </si>
  <si>
    <t>다.대여금</t>
    <phoneticPr fontId="18" type="noConversion"/>
  </si>
  <si>
    <t>2) 자산수증이익</t>
  </si>
  <si>
    <t>라.대출금</t>
  </si>
  <si>
    <t>a.국내선물거래이익-주식</t>
  </si>
  <si>
    <t>3) 전기오류수정이익</t>
  </si>
  <si>
    <t>마.매입대출채권</t>
  </si>
  <si>
    <t>b.해외선물거래이익-이자율</t>
  </si>
  <si>
    <t>b.EUREX 거래이익-주식</t>
  </si>
  <si>
    <t>① 우리사주 대여금</t>
    <phoneticPr fontId="18" type="noConversion"/>
  </si>
  <si>
    <t>Ⅴ.영업외비용</t>
  </si>
  <si>
    <t>1) 단기매입대출채권</t>
  </si>
  <si>
    <t>c.국내옵션거래이익-주식</t>
  </si>
  <si>
    <r>
      <rPr>
        <sz val="9"/>
        <color theme="1"/>
        <rFont val="맑은 고딕"/>
        <family val="3"/>
        <charset val="129"/>
      </rPr>
      <t>②</t>
    </r>
    <r>
      <rPr>
        <sz val="9"/>
        <color theme="1"/>
        <rFont val="맑은 고딕"/>
        <family val="3"/>
        <charset val="129"/>
        <scheme val="minor"/>
      </rPr>
      <t xml:space="preserve"> 주택매입자금장기대여금</t>
    </r>
    <phoneticPr fontId="54" type="noConversion"/>
  </si>
  <si>
    <t>가.지분법주식관련비용</t>
  </si>
  <si>
    <t>바.사모사채</t>
  </si>
  <si>
    <t>d.해외선물거래이익-주식</t>
  </si>
  <si>
    <r>
      <rPr>
        <sz val="9"/>
        <color theme="1"/>
        <rFont val="맑은 고딕"/>
        <family val="3"/>
        <charset val="129"/>
      </rPr>
      <t>③</t>
    </r>
    <r>
      <rPr>
        <sz val="9"/>
        <color theme="1"/>
        <rFont val="맑은 고딕"/>
        <family val="3"/>
        <charset val="129"/>
        <scheme val="minor"/>
      </rPr>
      <t xml:space="preserve"> 주택전세자금장기대여금</t>
    </r>
    <phoneticPr fontId="54" type="noConversion"/>
  </si>
  <si>
    <t>1) 지분법손실</t>
  </si>
  <si>
    <t>사.대손충당금</t>
  </si>
  <si>
    <t>e.장외파생상품거래이익-주식</t>
  </si>
  <si>
    <t>다.유형자산관련비용</t>
  </si>
  <si>
    <t>c.장외파생상품거래이익-통화</t>
  </si>
  <si>
    <t>④ 상품관련거래이익</t>
  </si>
  <si>
    <t>라.대출금</t>
    <phoneticPr fontId="54" type="noConversion"/>
  </si>
  <si>
    <t>1) 유형자산처분손실</t>
  </si>
  <si>
    <t>2) 대출금대손충당금</t>
  </si>
  <si>
    <t>a.해외선물거래이익-상품</t>
  </si>
  <si>
    <t>마.매입대출채권</t>
    <phoneticPr fontId="54" type="noConversion"/>
  </si>
  <si>
    <t>라.무형자산관련비용</t>
  </si>
  <si>
    <t>b.장외파생상품거래이익-상품</t>
  </si>
  <si>
    <t>사.사모사채</t>
    <phoneticPr fontId="18" type="noConversion"/>
  </si>
  <si>
    <t>1) 무형자산처분손실</t>
    <phoneticPr fontId="242" type="noConversion"/>
  </si>
  <si>
    <t>4) 사모사채 대손충당금</t>
  </si>
  <si>
    <t>2) 파생상품평가이익</t>
  </si>
  <si>
    <t>마.기타영업외비용</t>
  </si>
  <si>
    <t>아.현재가치조정차금</t>
  </si>
  <si>
    <t>① 이자율관련평가이익</t>
  </si>
  <si>
    <t>아.대손충당금</t>
    <phoneticPr fontId="18" type="noConversion"/>
  </si>
  <si>
    <t>1) 기부금</t>
  </si>
  <si>
    <t>1) 현재가치할인차금</t>
  </si>
  <si>
    <t>a.국내선물평가이익-이자율</t>
  </si>
  <si>
    <t>2) 잡손실</t>
  </si>
  <si>
    <t>자.이연대출부대손익</t>
  </si>
  <si>
    <t>② 통화관련평가이익</t>
  </si>
  <si>
    <t>2) 대출금 대손충당금</t>
    <phoneticPr fontId="18" type="noConversion"/>
  </si>
  <si>
    <t>Ⅵ.법인세차감전순이익</t>
  </si>
  <si>
    <t>1) 이연대출부대수익</t>
  </si>
  <si>
    <t>f.해외옵션거래이익-주식</t>
  </si>
  <si>
    <t>a.국내선물평가이익-통화</t>
  </si>
  <si>
    <t>3) 매입대출채권 대손충당금</t>
    <phoneticPr fontId="54" type="noConversion"/>
  </si>
  <si>
    <t>Ⅶ.법인세비용</t>
  </si>
  <si>
    <t>Ⅴ.유형자산</t>
  </si>
  <si>
    <t>b.해외선물평가이익-통화</t>
  </si>
  <si>
    <t>4) 부도채권대손충당금</t>
    <phoneticPr fontId="54" type="noConversion"/>
  </si>
  <si>
    <t>Ⅷ.당기순이익</t>
  </si>
  <si>
    <t>c.장외파생상품평가이익-통화</t>
  </si>
  <si>
    <t>5) 사모사채 대손충당금</t>
    <phoneticPr fontId="54" type="noConversion"/>
  </si>
  <si>
    <t>Ⅸ.기타포괄손익</t>
  </si>
  <si>
    <t>③ 주식관련평가이익</t>
  </si>
  <si>
    <t>Ⅶ.유형자산</t>
    <phoneticPr fontId="18" type="noConversion"/>
  </si>
  <si>
    <t>Ⅹ.총   포   괄   이   익</t>
  </si>
  <si>
    <t>a.국내선물평가이익-주식</t>
  </si>
  <si>
    <t>① 사용권자산</t>
  </si>
  <si>
    <t>b.국내옵션평가이익-주식</t>
  </si>
  <si>
    <t>가.유형자산감가상각누계액</t>
  </si>
  <si>
    <t>c.해외선물평가이익-주식</t>
  </si>
  <si>
    <t>d.장외파생상품평가이익-주식</t>
  </si>
  <si>
    <t>④ 상품관련평가이익</t>
  </si>
  <si>
    <t>a.해외선물평가이익-상품</t>
  </si>
  <si>
    <t>① 사용권자산감가상각누계액</t>
  </si>
  <si>
    <t>Ⅵ.무형자산</t>
  </si>
  <si>
    <t>① 예금이자</t>
  </si>
  <si>
    <t>Ⅷ.무형자산</t>
    <phoneticPr fontId="18" type="noConversion"/>
  </si>
  <si>
    <t>② 양도성예금증서거래이익</t>
  </si>
  <si>
    <t>a.양도성예금증서매매이익</t>
  </si>
  <si>
    <t>③ 증금예치금이자</t>
  </si>
  <si>
    <t>④ 기타예치금이자수익</t>
  </si>
  <si>
    <t>2) 당기손익-공정가치측정금융자산이자수익</t>
  </si>
  <si>
    <t>Ⅶ.기타자산</t>
  </si>
  <si>
    <t>① 채권이자</t>
  </si>
  <si>
    <t>② 기업어음증권이자</t>
  </si>
  <si>
    <t>Ⅸ.수취채권</t>
    <phoneticPr fontId="18" type="noConversion"/>
  </si>
  <si>
    <t>③ 단기사채이자</t>
  </si>
  <si>
    <t>② 양도성예금증서이자</t>
  </si>
  <si>
    <t>3) 상각후원가측정금융자산이자</t>
  </si>
  <si>
    <t>③ 양도성예금증서거래이익</t>
  </si>
  <si>
    <t>① 신용공여이자</t>
  </si>
  <si>
    <t>a.신용거래융자이자</t>
  </si>
  <si>
    <t>② 채권미수금</t>
  </si>
  <si>
    <t>④ 증금예치금이자</t>
  </si>
  <si>
    <t>b.예탁증권담보대출이자</t>
  </si>
  <si>
    <t>⑤ 기타예치금이자수익</t>
  </si>
  <si>
    <t>ㄱ.예탁담보대출이자</t>
  </si>
  <si>
    <t>ㄴ.매도담보대출이자</t>
  </si>
  <si>
    <t>② 환매조건부채권매수이자</t>
  </si>
  <si>
    <t>④ 외국환미수금</t>
    <phoneticPr fontId="54" type="noConversion"/>
  </si>
  <si>
    <t>③ 대출금이자</t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</si>
  <si>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기타</t>
    </r>
    <phoneticPr fontId="54" type="noConversion"/>
  </si>
  <si>
    <t>④ 사모사채이자</t>
  </si>
  <si>
    <t>① 미수금이자</t>
  </si>
  <si>
    <t>② 증권시장공동기금 운용이자</t>
  </si>
  <si>
    <t>③ 파생상품시장공동기금 운용이자</t>
  </si>
  <si>
    <t>④ 스왑증거금이자수익</t>
  </si>
  <si>
    <t>⑤ 기타이자수익</t>
  </si>
  <si>
    <t>a.이자수익-차액결제</t>
  </si>
  <si>
    <t>6) 해외미수금(자기)</t>
  </si>
  <si>
    <t>b.기타이자(미수.연체료.주택)</t>
  </si>
  <si>
    <t>마.외환거래이익</t>
  </si>
  <si>
    <t>1) 외환차익</t>
  </si>
  <si>
    <t>① 해외미수금(고객)</t>
    <phoneticPr fontId="18" type="noConversion"/>
  </si>
  <si>
    <t>① 미수수탁수수료(국내)</t>
  </si>
  <si>
    <t>2) 외화환산이익</t>
  </si>
  <si>
    <t>② 해외미수금(자기)</t>
    <phoneticPr fontId="18" type="noConversion"/>
  </si>
  <si>
    <t>② 미수수탁수수료(해외)</t>
  </si>
  <si>
    <t>바.기타의 영업수익</t>
  </si>
  <si>
    <t>1) 배당금수익</t>
  </si>
  <si>
    <t>① 당기손익-공정가치측정금융자산배당금수익</t>
  </si>
  <si>
    <t>2) 분배금수익</t>
  </si>
  <si>
    <t>① 투자조합 분배금수익</t>
  </si>
  <si>
    <t>② 미수신용거래융자이자-기타</t>
  </si>
  <si>
    <t>② 수익증권 분배금수익</t>
  </si>
  <si>
    <t>④ 기타</t>
    <phoneticPr fontId="54" type="noConversion"/>
  </si>
  <si>
    <t>③ 미수채권이자</t>
  </si>
  <si>
    <t>3) 별도예치금 평가이익</t>
  </si>
  <si>
    <t>④ 미수단기사채이자</t>
  </si>
  <si>
    <t>4) 충당부채환입액</t>
  </si>
  <si>
    <t>① 매입확약충당부채환입액</t>
  </si>
  <si>
    <t>② 기타충당부채환입</t>
  </si>
  <si>
    <t>① 매매수수료-국내분</t>
  </si>
  <si>
    <t>다.선급금</t>
  </si>
  <si>
    <t>a.예탁원수수료(코스닥)</t>
  </si>
  <si>
    <t>b.예탁원수수료(코넥스)</t>
  </si>
  <si>
    <t>3) 미수배당금</t>
    <phoneticPr fontId="18" type="noConversion"/>
  </si>
  <si>
    <t>c.예탁원수수료(거래소)</t>
  </si>
  <si>
    <t>4) 기타미수수익</t>
    <phoneticPr fontId="18" type="noConversion"/>
  </si>
  <si>
    <t>라.선급비용</t>
  </si>
  <si>
    <t>d.예탁원수수료(K-OTC)</t>
  </si>
  <si>
    <t>e.거래소정률회비</t>
  </si>
  <si>
    <t>5) 기타</t>
  </si>
  <si>
    <t>f.채권정률회비</t>
  </si>
  <si>
    <t>3) 기타선급비용</t>
  </si>
  <si>
    <t>g.코넥스정률회비</t>
  </si>
  <si>
    <t>마.선급제세</t>
  </si>
  <si>
    <t>h.선물정률회비</t>
  </si>
  <si>
    <t>1) 당기법인세자산</t>
  </si>
  <si>
    <t>ㄱ.주가지수 선물정률회비</t>
  </si>
  <si>
    <t>2) 기타선급제세</t>
  </si>
  <si>
    <t>ㄴ.개별주식 선물정률회비</t>
  </si>
  <si>
    <t>바.보증금</t>
  </si>
  <si>
    <t>ㄷ.가공채권 선물정률회비</t>
  </si>
  <si>
    <t>ㄹ.통화 선물정률회비</t>
  </si>
  <si>
    <t>2) 회원보증금</t>
  </si>
  <si>
    <t>i.옵션정률회비</t>
  </si>
  <si>
    <t>3) 기타보증금</t>
  </si>
  <si>
    <t>ㄱ.주가지수 옵션정률회비</t>
  </si>
  <si>
    <t>Ⅹ.이연법인세자산</t>
    <phoneticPr fontId="18" type="noConversion"/>
  </si>
  <si>
    <t>사.이연법인세자산</t>
  </si>
  <si>
    <t>j.취급수수료(은행)</t>
  </si>
  <si>
    <t>ⅩⅠ.당기법인세자산</t>
    <phoneticPr fontId="18" type="noConversion"/>
  </si>
  <si>
    <t>아.미회수채권</t>
  </si>
  <si>
    <t>k.코스닥 정율회비</t>
  </si>
  <si>
    <r>
      <t>ⅩⅡ</t>
    </r>
    <r>
      <rPr>
        <sz val="9"/>
        <color theme="1"/>
        <rFont val="맑은 고딕"/>
        <family val="3"/>
        <charset val="129"/>
        <scheme val="minor"/>
      </rPr>
      <t>.기타자산</t>
    </r>
    <phoneticPr fontId="18" type="noConversion"/>
  </si>
  <si>
    <t>l.거래소 프로세스 사용료</t>
  </si>
  <si>
    <t>ㄱ.유가</t>
  </si>
  <si>
    <t>ㄴ.코스닥</t>
  </si>
  <si>
    <t>ㄷ.코넥스</t>
  </si>
  <si>
    <t>ㄹ.파생</t>
  </si>
  <si>
    <t>① 증권미수금대손충당금</t>
  </si>
  <si>
    <t>ㅁ.채권</t>
  </si>
  <si>
    <t>② 기타미수금대손충당금</t>
  </si>
  <si>
    <t>m.예탁원 보관기관 수수료</t>
  </si>
  <si>
    <t>3) 선급수수료</t>
    <phoneticPr fontId="18" type="noConversion"/>
  </si>
  <si>
    <t>ㄱ.자기</t>
  </si>
  <si>
    <t>4) 기타선급비용</t>
    <phoneticPr fontId="18" type="noConversion"/>
  </si>
  <si>
    <t>① 미수채권이자대손충당금</t>
  </si>
  <si>
    <t>ㄴ.개별주식 옵션정률회비</t>
  </si>
  <si>
    <t>ㄴ.고객</t>
  </si>
  <si>
    <t>② 미수신용이자대손충당금</t>
  </si>
  <si>
    <t>n.예탁원대체수수료</t>
  </si>
  <si>
    <t>③ 기타미수수익대손충당금</t>
  </si>
  <si>
    <t>ㄱ.자기(예탁원대체수수료)</t>
  </si>
  <si>
    <t>라.기타외화자산</t>
    <phoneticPr fontId="54" type="noConversion"/>
  </si>
  <si>
    <t>자 산 총 계</t>
  </si>
  <si>
    <t>ㄴ.고객(예탁원대체수수료)</t>
  </si>
  <si>
    <t>1) 미수미결제현물환</t>
    <phoneticPr fontId="54" type="noConversion"/>
  </si>
  <si>
    <t>o.프리보드수수료(K-OTC)</t>
  </si>
  <si>
    <t>마.보증금</t>
    <phoneticPr fontId="18" type="noConversion"/>
  </si>
  <si>
    <t>p.국내 매매수수료(기타)</t>
  </si>
  <si>
    <t>② 매매수수료-해외분</t>
  </si>
  <si>
    <t>a.해외주식 매매수수료(JPY)</t>
  </si>
  <si>
    <t>b.해외주식 매매수수료(HKD)</t>
  </si>
  <si>
    <t>c.해외주식 매매수수료(USD)</t>
  </si>
  <si>
    <t>② 해외주식 예수금(JPY)</t>
  </si>
  <si>
    <t>d.해외주식 매매수수료(CAD)</t>
  </si>
  <si>
    <t>③ 해외주식 예수금(HKD)</t>
  </si>
  <si>
    <t>e.해외주식 매매수수료(EUR)</t>
  </si>
  <si>
    <t>④ 해외주식 예수금(CNY)</t>
  </si>
  <si>
    <t>f.해외주식 매매수수료(GBP)</t>
  </si>
  <si>
    <t>⑤ 해외주식 예수금(USD)</t>
  </si>
  <si>
    <t>g.매매수수료-해외선물옵션(FCM)</t>
  </si>
  <si>
    <t>⑥ 해외주식 예수금(CAD)</t>
  </si>
  <si>
    <t>h.해외주식 매매수수료(SGD)</t>
  </si>
  <si>
    <t>⑦ 해외주식 예수금(EUR)</t>
  </si>
  <si>
    <t>i.해외주식 매매수수료(CNY)</t>
  </si>
  <si>
    <t>⑧ 해외주식 예수금(GBP)</t>
  </si>
  <si>
    <t>j.해외주식 매매수수료(KRW)</t>
  </si>
  <si>
    <t>⑨ 해외주식 예수금(SGD)</t>
  </si>
  <si>
    <t>k.해외옵션결제수수료</t>
  </si>
  <si>
    <t>⑩ 해외주식 예수금(CHF)</t>
  </si>
  <si>
    <t>l.매매수수료-EUREX(FCM)</t>
  </si>
  <si>
    <t>m.매매수수료-TF</t>
  </si>
  <si>
    <t>⑫ 국내선물대용 예수금(SGD)</t>
  </si>
  <si>
    <t>n.매매수수료-유로클리어</t>
  </si>
  <si>
    <t>3) 투자일임수수료</t>
  </si>
  <si>
    <t>4) 대여수수료</t>
  </si>
  <si>
    <t>⑪ 국내선물대용 예수금</t>
    <phoneticPr fontId="18" type="noConversion"/>
  </si>
  <si>
    <t>① 대여수수료-예탁원</t>
  </si>
  <si>
    <t>h.매매수수료-해외옵션(FCM)</t>
  </si>
  <si>
    <t>② 대여수수료-고객</t>
  </si>
  <si>
    <t>i.해외주식 매매수수료(SGD)</t>
  </si>
  <si>
    <t>5) 기타수수료비용(오픈뱅킹)</t>
  </si>
  <si>
    <t>j.해외주식 매매수수료(CNY)</t>
  </si>
  <si>
    <t>6) 기타수수료비용(오픈뱅킹 주거래)</t>
  </si>
  <si>
    <t>k.해외주식 매매수수료(KRW)</t>
  </si>
  <si>
    <t>7) 기타수수료비용</t>
  </si>
  <si>
    <t>l.해외옵션결제수수료</t>
  </si>
  <si>
    <t>나.유가증권평가 및 처분손실</t>
  </si>
  <si>
    <t>m.매매수수료-EUREX(FCM)</t>
  </si>
  <si>
    <t>1) 당기손익-공정가치측정금융상품처분손실</t>
  </si>
  <si>
    <t>n.매매수수료-TF</t>
  </si>
  <si>
    <t>① 주식처분손실</t>
  </si>
  <si>
    <t>o.매매수수료-유로클리어</t>
  </si>
  <si>
    <t>a.주식처분손실</t>
  </si>
  <si>
    <t>b.외화주식처분손실</t>
  </si>
  <si>
    <t>② 출자금처분손실</t>
  </si>
  <si>
    <t>4) 집합투자증권투자자예수금</t>
  </si>
  <si>
    <t>③ 신주인수권증서처분손실</t>
  </si>
  <si>
    <t>5) 기타예수금</t>
  </si>
  <si>
    <t>a.신주인수권증서처분손실</t>
  </si>
  <si>
    <t>① CMS 예수금</t>
  </si>
  <si>
    <t>b.신주인수권증서전환손실</t>
  </si>
  <si>
    <t>④ 채권처분손실</t>
  </si>
  <si>
    <t>4) 청약자예수금</t>
    <phoneticPr fontId="18" type="noConversion"/>
  </si>
  <si>
    <t>③ 기타(해외)</t>
  </si>
  <si>
    <t>a.채권처분손실</t>
  </si>
  <si>
    <t>⑤ 집합투자증권처분손실</t>
  </si>
  <si>
    <t>② 청약자예수금-일반</t>
    <phoneticPr fontId="18" type="noConversion"/>
  </si>
  <si>
    <t>1) 기타담보금</t>
  </si>
  <si>
    <t>⑥ 기업어음증권처분손실</t>
  </si>
  <si>
    <t>5) 집합투자증권투자자예수금</t>
    <phoneticPr fontId="18" type="noConversion"/>
  </si>
  <si>
    <t>① 대여담보금</t>
  </si>
  <si>
    <t>⑦ 단기사채처분손실</t>
  </si>
  <si>
    <t>6) 기타예수금</t>
    <phoneticPr fontId="18" type="noConversion"/>
  </si>
  <si>
    <t>② 스왑담보금</t>
  </si>
  <si>
    <t>⑧ 당기손익-공정가치측정금융상품상환손실</t>
  </si>
  <si>
    <t>③ 대여담보금(USD)</t>
  </si>
  <si>
    <t>2) 당기손익-공정가치측정금융상품평가손실</t>
  </si>
  <si>
    <t>④ 대여담보금(EUR)</t>
  </si>
  <si>
    <t>① 주식평가손실</t>
  </si>
  <si>
    <t>2) 대여담보금</t>
    <phoneticPr fontId="54" type="noConversion"/>
  </si>
  <si>
    <t>Ⅱ.차입부채</t>
  </si>
  <si>
    <t>a.주식평가손실</t>
  </si>
  <si>
    <t>3) 스왑담보금</t>
    <phoneticPr fontId="54" type="noConversion"/>
  </si>
  <si>
    <t>가.차입금</t>
  </si>
  <si>
    <t>b.외화주식평가손실</t>
  </si>
  <si>
    <t>② 출자금평가손실</t>
  </si>
  <si>
    <t>③ 신주인수권증서평가손실</t>
  </si>
  <si>
    <t>④ 채권평가손실</t>
  </si>
  <si>
    <t>a.채권평가손실</t>
  </si>
  <si>
    <t>2) 기업어음(CP)차입금</t>
  </si>
  <si>
    <t>⑤ 집합투자증권평가손실</t>
  </si>
  <si>
    <t>3) 단기사채 차입금</t>
  </si>
  <si>
    <t>⑥ 기타당기손익-공정가치측정금융상품평가손실</t>
  </si>
  <si>
    <t>3) 매도유가증권평가손실</t>
  </si>
  <si>
    <t>나.환매조건부채권매도</t>
  </si>
  <si>
    <t>② 채권평가손실</t>
  </si>
  <si>
    <t>③ 기타매도유가증권평가손실</t>
  </si>
  <si>
    <t>다.매도유가증권</t>
  </si>
  <si>
    <t>4) 파생결합증권처분손실</t>
  </si>
  <si>
    <t>① 주식워런트증권처분손실</t>
  </si>
  <si>
    <t>a.주식스왑</t>
    <phoneticPr fontId="54" type="noConversion"/>
  </si>
  <si>
    <t>② 상장지수증권처분손실</t>
  </si>
  <si>
    <t>②  상품관련</t>
    <phoneticPr fontId="18" type="noConversion"/>
  </si>
  <si>
    <t>5) 파생결합증권평가손실</t>
  </si>
  <si>
    <t>4) 기타매도유가증권</t>
  </si>
  <si>
    <t>① 주식워런트증권평가손실</t>
  </si>
  <si>
    <t>③  통화관련</t>
    <phoneticPr fontId="18" type="noConversion"/>
  </si>
  <si>
    <t>Ⅲ.당기손익인식금융부채</t>
  </si>
  <si>
    <t>② 상장지수증권평가손실</t>
  </si>
  <si>
    <t>가.당기손익인식지정금융부채</t>
  </si>
  <si>
    <t>6) 파생결합증권상환손실</t>
  </si>
  <si>
    <t>① 대여담보금(USD)</t>
  </si>
  <si>
    <t>① 주식워런트증권청산손실</t>
  </si>
  <si>
    <t>② 대여담보금(EUR)</t>
  </si>
  <si>
    <t>7) 당기손익인식지정금융부채평가손실</t>
  </si>
  <si>
    <t>Ⅳ.파생상품부채</t>
  </si>
  <si>
    <t>① 기타당기손익인식지정금융부채평가손실</t>
  </si>
  <si>
    <t>다.파생상품관련손실</t>
  </si>
  <si>
    <t>1) 파생상품거래손실</t>
  </si>
  <si>
    <t>① 이자율관련거래손실</t>
  </si>
  <si>
    <t>1) 매도주식옵션</t>
  </si>
  <si>
    <t>a.국내선물거래손실-이자율</t>
  </si>
  <si>
    <t>② 통화관련거래손실</t>
  </si>
  <si>
    <t>1) 상품스왑</t>
  </si>
  <si>
    <t>a.국내선물거래손실-통화</t>
  </si>
  <si>
    <t>b.해외선물거래손실-통화</t>
  </si>
  <si>
    <t>다.환매조건부채권매도</t>
    <phoneticPr fontId="54" type="noConversion"/>
  </si>
  <si>
    <t>Ⅴ.기타부채</t>
  </si>
  <si>
    <t>③ 주식관련거래손실</t>
  </si>
  <si>
    <t>가.충당부채</t>
  </si>
  <si>
    <t>a.국내선물거래손실-주식</t>
  </si>
  <si>
    <t>1) 복구충당부채</t>
  </si>
  <si>
    <t>b.EUREX 거래손실-주식</t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</si>
  <si>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inor"/>
      </rPr>
      <t>.기타금융부채</t>
    </r>
    <phoneticPr fontId="18" type="noConversion"/>
  </si>
  <si>
    <t>2) 기타충당부채</t>
  </si>
  <si>
    <t>c.국내옵션거래손실-주식</t>
  </si>
  <si>
    <t>가.미지급배당금</t>
    <phoneticPr fontId="54" type="noConversion"/>
  </si>
  <si>
    <t>① 마일리지충당부채</t>
  </si>
  <si>
    <t>d.해외선물거래손실-주식</t>
  </si>
  <si>
    <t>나.미지급채무</t>
    <phoneticPr fontId="54" type="noConversion"/>
  </si>
  <si>
    <t>3) 매입약정충당부채</t>
  </si>
  <si>
    <t>e.장외파생상품거래손실-주식</t>
  </si>
  <si>
    <t>4) 매입확약충당부채</t>
  </si>
  <si>
    <t>b.해외선물거래손실-이자율</t>
  </si>
  <si>
    <t>④ 상품관련거래손실</t>
  </si>
  <si>
    <t>나.당기법인세부채</t>
  </si>
  <si>
    <t>a.해외선물거래손실-상품</t>
  </si>
  <si>
    <t>다.미지급금</t>
    <phoneticPr fontId="54" type="noConversion"/>
  </si>
  <si>
    <t>1) 미지급법인세(법인세)</t>
  </si>
  <si>
    <t>2) 파생상품평가손실</t>
  </si>
  <si>
    <t>라.미지급비용</t>
    <phoneticPr fontId="54" type="noConversion"/>
  </si>
  <si>
    <t>2) 미지급법인세(주민세)</t>
  </si>
  <si>
    <t>① 이자율관련평가손실</t>
  </si>
  <si>
    <t>다.리스부채</t>
  </si>
  <si>
    <t>a.국내선물평가손실-이자율</t>
  </si>
  <si>
    <t>라.미지급채무</t>
  </si>
  <si>
    <t>② 통화관련평가손실</t>
  </si>
  <si>
    <t>a.국내선물평가손실-통화</t>
  </si>
  <si>
    <t>b.해외선물평가손실-통화</t>
  </si>
  <si>
    <t>마.미지급금</t>
  </si>
  <si>
    <t>c.장외파생상품평가손실-통화</t>
  </si>
  <si>
    <t>바.미지급금-증권</t>
  </si>
  <si>
    <t>③ 주식관련평가손실</t>
  </si>
  <si>
    <t>1) 미지급금-자기매매</t>
  </si>
  <si>
    <t>f.해외옵션거래손실-주식</t>
  </si>
  <si>
    <t>a.국내선물평가손실-주식</t>
  </si>
  <si>
    <t>2) 미지급금-위탁매매</t>
  </si>
  <si>
    <t>b.국내옵션평가손실-주식</t>
  </si>
  <si>
    <t>마.리스부채</t>
    <phoneticPr fontId="18" type="noConversion"/>
  </si>
  <si>
    <t>3) 미지급금-해외</t>
  </si>
  <si>
    <t>c.해외선물평가손실-주식</t>
  </si>
  <si>
    <r>
      <rPr>
        <sz val="9"/>
        <color theme="1"/>
        <rFont val="맑은 고딕"/>
        <family val="3"/>
        <charset val="129"/>
      </rPr>
      <t>Ⅵ</t>
    </r>
    <r>
      <rPr>
        <sz val="9"/>
        <color theme="1"/>
        <rFont val="맑은 고딕"/>
        <family val="3"/>
        <charset val="129"/>
        <scheme val="minor"/>
      </rPr>
      <t>.충당부채</t>
    </r>
    <phoneticPr fontId="18" type="noConversion"/>
  </si>
  <si>
    <t>4) 미지급금-해외(자기)</t>
  </si>
  <si>
    <t>d.장외파생상품평가손실-주식</t>
  </si>
  <si>
    <t>사.미지급비용</t>
  </si>
  <si>
    <t>④ 상품관련평가손실</t>
  </si>
  <si>
    <t>a.해외선물평가손실-상품</t>
  </si>
  <si>
    <t>b.장외파생상품평가손실-상품</t>
  </si>
  <si>
    <t>라.복구충당부채</t>
    <phoneticPr fontId="18" type="noConversion"/>
  </si>
  <si>
    <t>⑤ 기타파생상품관련평가손실</t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</si>
  <si>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.당기법인세부채</t>
    </r>
    <phoneticPr fontId="18" type="noConversion"/>
  </si>
  <si>
    <t>a.장외파생상품평가손실-기타파생상품</t>
  </si>
  <si>
    <r>
      <rPr>
        <sz val="9"/>
        <color theme="1"/>
        <rFont val="맑은 고딕"/>
        <family val="3"/>
        <charset val="129"/>
      </rPr>
      <t>Ⅷ</t>
    </r>
    <r>
      <rPr>
        <sz val="9"/>
        <color theme="1"/>
        <rFont val="맑은 고딕"/>
        <family val="3"/>
        <charset val="129"/>
        <scheme val="minor"/>
      </rPr>
      <t>.기타부채</t>
    </r>
    <phoneticPr fontId="18" type="noConversion"/>
  </si>
  <si>
    <t>7) 미지급비용 FCM수수료(EUREX)</t>
  </si>
  <si>
    <t>① 투자자예탁금이용료</t>
  </si>
  <si>
    <t>가.선수금</t>
    <phoneticPr fontId="18" type="noConversion"/>
  </si>
  <si>
    <t>8) 미지급비용 보험료</t>
  </si>
  <si>
    <t>② 양도성예금증서거래손실</t>
  </si>
  <si>
    <t>나.선수수익</t>
    <phoneticPr fontId="18" type="noConversion"/>
  </si>
  <si>
    <t>9) 미지급비용 교육세</t>
  </si>
  <si>
    <t>a.양도성예금증서매매손실</t>
  </si>
  <si>
    <t>다.제세금예수금</t>
    <phoneticPr fontId="18" type="noConversion"/>
  </si>
  <si>
    <t>10) 미지급비용 기타</t>
  </si>
  <si>
    <t>③ 대여담보금이자</t>
  </si>
  <si>
    <t>라.기타의 기타부채</t>
    <phoneticPr fontId="18" type="noConversion"/>
  </si>
  <si>
    <t>아.선수수익</t>
  </si>
  <si>
    <t>a.장외파생상품평가손실-상품</t>
  </si>
  <si>
    <t>자.제세금예수금</t>
  </si>
  <si>
    <t>① 차입금이자</t>
  </si>
  <si>
    <t>1) 갑종근로소득세</t>
  </si>
  <si>
    <t>a.증금차입금이자</t>
  </si>
  <si>
    <t>3) 예수금(고용보험료 등)</t>
    <phoneticPr fontId="18" type="noConversion"/>
  </si>
  <si>
    <t>2) 갑종근로소득주민세</t>
  </si>
  <si>
    <t>ㄱ.유통금융지급이자</t>
  </si>
  <si>
    <t>3) 이자소득세(개인)</t>
  </si>
  <si>
    <t>ㄴ.일중자금거래지급이자</t>
  </si>
  <si>
    <t>4) 이자소득주민세(개인)</t>
  </si>
  <si>
    <t>ㄷ.담보금융지원지급이자</t>
  </si>
  <si>
    <t>5) 배당소득세</t>
  </si>
  <si>
    <t>ㄹ.기타증금차입금지급이자</t>
  </si>
  <si>
    <t>6) 배당소득주민세</t>
  </si>
  <si>
    <t>b.기업어음(CP) 지급이자</t>
  </si>
  <si>
    <t>7) 이자소득세(법인)</t>
  </si>
  <si>
    <t>c.단기사채 지급이자</t>
  </si>
  <si>
    <t>8) 이자소득주민세(법인)</t>
  </si>
  <si>
    <t>② 환매조건부채권매도이자</t>
  </si>
  <si>
    <t>9) 사업소득세</t>
  </si>
  <si>
    <t>a.조건부매도차손</t>
  </si>
  <si>
    <t>나.우선주자본금</t>
    <phoneticPr fontId="18" type="noConversion"/>
  </si>
  <si>
    <t>10) 사업소득주민세</t>
  </si>
  <si>
    <t>b.조건부매도차손(기관RP)</t>
  </si>
  <si>
    <t>11) 연금소득세</t>
  </si>
  <si>
    <t>③ 기타차입부채이자비용</t>
  </si>
  <si>
    <t>12) 연금소득주민세</t>
  </si>
  <si>
    <t>13) 기타소득세</t>
  </si>
  <si>
    <t>① 이자비용-차액결제</t>
  </si>
  <si>
    <t>14) 기타소득주민세</t>
  </si>
  <si>
    <t>② 기타이자비용</t>
  </si>
  <si>
    <t>15) 저축해지가산세</t>
  </si>
  <si>
    <t>마.상각후원가측정금융자산평가 및 처분손실</t>
  </si>
  <si>
    <t>16) 저축해지가산세주민세</t>
  </si>
  <si>
    <t>1) 상각후원가측정금융자산매각손실</t>
  </si>
  <si>
    <t>17) 부가세예수금</t>
  </si>
  <si>
    <t>2) 대손상각비</t>
  </si>
  <si>
    <t>18) 증권거래세</t>
  </si>
  <si>
    <t>차.기타의 기타부채</t>
  </si>
  <si>
    <t>4) 예수금(산재보험료)</t>
  </si>
  <si>
    <t>① 단기종업원급여</t>
  </si>
  <si>
    <t>5) 대출관련인지대</t>
  </si>
  <si>
    <t>a.직원</t>
  </si>
  <si>
    <t>6) 계좌개설인지대</t>
  </si>
  <si>
    <t>ㄱ.직원급여</t>
  </si>
  <si>
    <t>7) 예수금(기타)</t>
  </si>
  <si>
    <t>ㄴ.직원상여(성과연봉)</t>
  </si>
  <si>
    <t>부 채 총 계</t>
  </si>
  <si>
    <t>ㄷ.직원상여(성과급)</t>
  </si>
  <si>
    <t>b.임원</t>
  </si>
  <si>
    <t>ㄱ.임원급여</t>
  </si>
  <si>
    <t>① 확정급여형퇴직급여</t>
  </si>
  <si>
    <t>1) 전환우선주</t>
  </si>
  <si>
    <t>a.당기근무원가</t>
  </si>
  <si>
    <t>ㄱ.퇴직금</t>
  </si>
  <si>
    <t>ㄴ.퇴직금(임원)</t>
  </si>
  <si>
    <t>ㄴ.직원상여</t>
  </si>
  <si>
    <t>ㄷ.직원상여(성과연봉)</t>
  </si>
  <si>
    <t>① 복리후생비(야근특식대)</t>
  </si>
  <si>
    <t>1) 기타자본잉여금</t>
  </si>
  <si>
    <t>ㄹ.직원상여(성과급)</t>
  </si>
  <si>
    <t>② 복리후생비(경조비)</t>
  </si>
  <si>
    <t>③ 복리후생비(포상금)</t>
  </si>
  <si>
    <t>④ 복리후생비(건강진단비)</t>
  </si>
  <si>
    <t>⑤ 복리후생비(취미활동비)</t>
  </si>
  <si>
    <t>⑥ 복리후생비(의료보조금)</t>
  </si>
  <si>
    <t>⑦ 복리후생비(의료보험료)</t>
  </si>
  <si>
    <t>⑧ 복리후생비(고용보험료)</t>
  </si>
  <si>
    <t>1) (당기순이익)</t>
  </si>
  <si>
    <t>⑨ 복리후생비(산재보험료)</t>
  </si>
  <si>
    <t>자 본 총 계</t>
  </si>
  <si>
    <t>⑩ 복리후생비(임금채권부담금)</t>
  </si>
  <si>
    <t>부 채 와 자 본 총 계</t>
  </si>
  <si>
    <t>⑪ 복리후생비(국민연금)</t>
  </si>
  <si>
    <t>⑫ 복리후생비(보증보험료)</t>
  </si>
  <si>
    <t>⑬ 복리후생비(중식대)</t>
  </si>
  <si>
    <t>⑭ 복리후생비(주차비)</t>
  </si>
  <si>
    <t>⑮ 복리후생비(회식비)</t>
  </si>
  <si>
    <t>ⓐ 복리후생비(학자금)</t>
  </si>
  <si>
    <t>ⓑ 복리후생비(연월차수당)</t>
  </si>
  <si>
    <t>ⓒ 복리후생비(사내행사비)</t>
  </si>
  <si>
    <t>ⓓ 복리후생비(시간외수당)</t>
  </si>
  <si>
    <t>ⓔ 복리후생비(직무수당)</t>
  </si>
  <si>
    <t>ⓕ 복리후생비(워크샵)</t>
  </si>
  <si>
    <t>ⓖ 복리후생비(기타)</t>
  </si>
  <si>
    <t>① 전산운용비(전용선이용료)</t>
  </si>
  <si>
    <t>⑮ 복리후생비(차량유지비)</t>
  </si>
  <si>
    <t>② 전산운용비(전산수선료)</t>
  </si>
  <si>
    <t>ⓐ 복리후생비(회식비)</t>
  </si>
  <si>
    <t>③ 전산운용비(전산용역비)</t>
  </si>
  <si>
    <t>ⓑ 복리후생비(학자금)</t>
  </si>
  <si>
    <t>④ 전산운용비(전산소모품비)</t>
  </si>
  <si>
    <t>ⓒ 복리후생비(연월차수당)</t>
  </si>
  <si>
    <t>⑤ 전산운용비(IDC)이용료</t>
  </si>
  <si>
    <t>ⓓ 복리후생비(사내행사비)</t>
  </si>
  <si>
    <t>ⓔ 복리후생비(사내강사료 및 행사비)</t>
  </si>
  <si>
    <t>① 임차료(사무실)</t>
  </si>
  <si>
    <t>ⓕ 복리후생비(시간외수당)</t>
  </si>
  <si>
    <t>② 임차료(사무기기)</t>
  </si>
  <si>
    <t>ⓖ 복리후생비(직무수당)</t>
  </si>
  <si>
    <t>③ 임차료(차량임차료)</t>
  </si>
  <si>
    <t>ⓗ 복리후생비(워크샵)</t>
  </si>
  <si>
    <t>ⓘ 복리후생비(기타)</t>
  </si>
  <si>
    <t>① 지급수수료(송금.발행수수료)</t>
  </si>
  <si>
    <t>② 지급수수료(회계감사등수수료)</t>
  </si>
  <si>
    <t>③ 지급수수료(거래내역통보)</t>
  </si>
  <si>
    <t>④ 지급수수료(컨텐츠이용료)</t>
  </si>
  <si>
    <t>⑤ 지급수수료(운반비)</t>
  </si>
  <si>
    <t>⑥ 지급수수료(번역료등)</t>
  </si>
  <si>
    <t>⑦ 지급수수료(용역인건비)</t>
  </si>
  <si>
    <t>⑧ 지급수수료(정보 단말기 이용료)</t>
  </si>
  <si>
    <t>⑨ 지급수수료(체크단말기이용료)</t>
  </si>
  <si>
    <t>⑩ 지급수수료(ASP 이용료)</t>
  </si>
  <si>
    <t>⑪ 지급수수료(기타 정보 이용료)</t>
  </si>
  <si>
    <t>⑫ 지급수수료(CMS)</t>
  </si>
  <si>
    <t>⑬ 지급수수료(자금중개수수료)</t>
  </si>
  <si>
    <t>⑭ 지급수수료(자문료등)</t>
  </si>
  <si>
    <t>⑮ 지급수수료(기타)</t>
  </si>
  <si>
    <t>① 접대비(법인카드)</t>
  </si>
  <si>
    <t>② 접대비(선불카드)</t>
  </si>
  <si>
    <t>③ 접대비(현금)</t>
  </si>
  <si>
    <t>④ 접대비(세금계산서)</t>
  </si>
  <si>
    <t>① 광고선전비(on_line)</t>
  </si>
  <si>
    <t>② 광고선전비(판촉물)</t>
  </si>
  <si>
    <t>③ 광고선전비(각종행사)</t>
  </si>
  <si>
    <t>④ 광고선전비(기타)</t>
  </si>
  <si>
    <t>① 감가상각비(기구비품)</t>
  </si>
  <si>
    <t>② 감가상각비(차량운반구)</t>
  </si>
  <si>
    <t>③ 감가상각비(리스장비)</t>
  </si>
  <si>
    <t>① 조사연구비</t>
  </si>
  <si>
    <t>① 연수비(사내연수비)</t>
  </si>
  <si>
    <t>① 광고선전비(지면)</t>
  </si>
  <si>
    <t>② 연수비(사외연수비)</t>
  </si>
  <si>
    <t>② 광고선전비(on_line)</t>
  </si>
  <si>
    <t>③ 광고선전비(판촉물)</t>
  </si>
  <si>
    <t>① 무형자산상각비</t>
  </si>
  <si>
    <t>④ 광고선전비(각종행사)</t>
  </si>
  <si>
    <t>⑤ 광고선전비(기타)</t>
  </si>
  <si>
    <t>① 세금과공과(상품거래세)</t>
  </si>
  <si>
    <t>② 세금과공과(제세금)</t>
  </si>
  <si>
    <t>③ 세금과공과(인지대)</t>
  </si>
  <si>
    <t>④ 세금과공과(제부담금)</t>
  </si>
  <si>
    <t>⑤ 세금과공과(협회비)</t>
  </si>
  <si>
    <t>⑥ 세금과공과(사업소세)</t>
  </si>
  <si>
    <t>⑦ 세금과공과(교육세)</t>
  </si>
  <si>
    <t>① 마일리지 전입</t>
  </si>
  <si>
    <t>① 잡비(수도광열비)</t>
  </si>
  <si>
    <t>① 회의행사비(회의비)</t>
  </si>
  <si>
    <t>① 여비교통비(시내교통비)</t>
  </si>
  <si>
    <t>② 여비교통비(시외출장비)</t>
  </si>
  <si>
    <t>③ 여비교통비(국외출장비)</t>
  </si>
  <si>
    <t>④ 여비교통비(일당)</t>
  </si>
  <si>
    <t>① 도서인쇄비(보고서제작비)</t>
  </si>
  <si>
    <t>② 도서인쇄비(도서구입비)</t>
  </si>
  <si>
    <t>③ 도서인쇄비(잡지신문구독료)</t>
  </si>
  <si>
    <t>④ 도서인쇄비(기타)</t>
  </si>
  <si>
    <t>① 차량유지비(유류비)</t>
  </si>
  <si>
    <t>② 차량유지비(수선비)</t>
  </si>
  <si>
    <t>③ 차량유지비(보험료)</t>
  </si>
  <si>
    <t>④ 차량유지비(기타)</t>
  </si>
  <si>
    <t>① 소모품비(사무용품)</t>
  </si>
  <si>
    <t>② 소모품비(전산용품)</t>
  </si>
  <si>
    <t>① 도서인쇄비(장표인쇄비)</t>
  </si>
  <si>
    <t>① 보험료(기타)</t>
  </si>
  <si>
    <t>② 도서인쇄비(책자제작비)</t>
  </si>
  <si>
    <t>③ 도서인쇄비(보고서제작비)</t>
  </si>
  <si>
    <t>① 회의행사비(행사비)</t>
  </si>
  <si>
    <t>④ 도서인쇄비(도서구입비)</t>
  </si>
  <si>
    <t>⑤ 도서인쇄비(잡지신문구독료)</t>
  </si>
  <si>
    <t>① 통신비</t>
  </si>
  <si>
    <t>⑥ 도서인쇄비(기타)</t>
  </si>
  <si>
    <t>a.통신비(전화료)</t>
  </si>
  <si>
    <t>b.통신비(우편체신료)</t>
  </si>
  <si>
    <t>c.통신비(전용회선료)</t>
  </si>
  <si>
    <t>d.통신비(CATV 시청료)</t>
  </si>
  <si>
    <t>② 수선비</t>
  </si>
  <si>
    <t>a.수선비(일반비품)</t>
  </si>
  <si>
    <t>b.수선비(전산장비)</t>
  </si>
  <si>
    <t>c.수선비(기타)</t>
  </si>
  <si>
    <t>③ 잡비</t>
  </si>
  <si>
    <t>a.잡비(채용경비)</t>
  </si>
  <si>
    <t>b.잡비(아르바이트경비)</t>
  </si>
  <si>
    <t>c.잡비(차연초대)</t>
  </si>
  <si>
    <t>d.잡비(화분관리비)</t>
  </si>
  <si>
    <t>e.잡비(기타)</t>
  </si>
  <si>
    <t>아.기타의 영업비용</t>
  </si>
  <si>
    <t>1) 기타대손상각비</t>
  </si>
  <si>
    <t>① 기타대손상각비</t>
  </si>
  <si>
    <t>① 매입약정충당부채전입액</t>
  </si>
  <si>
    <t>② 매입확약충당부채전입액</t>
  </si>
  <si>
    <t>Ⅲ.영 업 이 익</t>
  </si>
  <si>
    <t>① 고정자산처분이익</t>
  </si>
  <si>
    <t>1) 무형자산처분이익</t>
  </si>
  <si>
    <t>2) 무형자산손상차손환입</t>
  </si>
  <si>
    <t>1) 기타(잡수익)</t>
  </si>
  <si>
    <t>2) 지분법적용투자주식처분손실</t>
  </si>
  <si>
    <t>나.유형자산관련비용</t>
  </si>
  <si>
    <t>① 고정자산처분손실</t>
  </si>
  <si>
    <t>다.무형자산관련비용</t>
  </si>
  <si>
    <t>1) 무형자산처분손실</t>
  </si>
  <si>
    <t>라.기타영업외비용</t>
  </si>
  <si>
    <t>2) 기타(잡손실)</t>
  </si>
  <si>
    <t>Ⅵ.법인세비용 차감전 계속사업손익</t>
  </si>
  <si>
    <t>Ⅶ.계속사업법인세비용</t>
  </si>
  <si>
    <t>1) 자산수증이익</t>
  </si>
  <si>
    <t>가.법인세비용</t>
  </si>
  <si>
    <t>2) 전기오류수정이익</t>
  </si>
  <si>
    <t>Ⅷ.계속사업이익(손실)</t>
  </si>
  <si>
    <t>3) 기타(잡수익)</t>
  </si>
  <si>
    <t>Ⅸ.중단사업손익</t>
  </si>
  <si>
    <t>Ⅹ.집합손익</t>
  </si>
  <si>
    <t>ⅩⅠ.당 기 순 이 익</t>
  </si>
  <si>
    <t>2) 기타대손상각비</t>
  </si>
  <si>
    <t>3) 기타(잡손실)</t>
  </si>
  <si>
    <t>제22기</t>
    <phoneticPr fontId="54" type="noConversion"/>
  </si>
  <si>
    <t>제21기</t>
    <phoneticPr fontId="54" type="noConversion"/>
  </si>
  <si>
    <t>제22기 2020년 1월 1일부터 2020년 12월 31일까지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</si>
</sst>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1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0_ "/>
    <numFmt numFmtId="177" formatCode="&quot;113-&quot;@"/>
    <numFmt numFmtId="178" formatCode=";;;"/>
    <numFmt numFmtId="179" formatCode="#,##0.00;[Red]&quot;-&quot;#,##0.00"/>
    <numFmt numFmtId="180" formatCode="_ * #,##0.00_ ;_ * \-#,##0.00_ ;_ * &quot;-&quot;??_ ;_ @_ "/>
    <numFmt numFmtId="181" formatCode="_(* #,##0.00_);_(* \(#,##0.00\);_(* &quot;-&quot;??_);_(@_)"/>
    <numFmt numFmtId="182" formatCode="yy/m/d"/>
    <numFmt numFmtId="183" formatCode="#,##0_-;&quot;△&quot;#,##0_-;\-"/>
    <numFmt numFmtId="184" formatCode="_(&quot;￡&quot;* #,##0_);_(&quot;￡&quot;* \(#,##0\);_(&quot;￡&quot;* &quot;-&quot;_);_(@_)"/>
    <numFmt numFmtId="185" formatCode="_(&quot;￡&quot;* #,##0.0_);_(&quot;￡&quot;* \(#,##0.0\);_(&quot;￡&quot;* &quot;-&quot;_);_(@_)"/>
    <numFmt numFmtId="186" formatCode="_(&quot;￡&quot;* #,##0.00_);_(&quot;￡&quot;* \(#,##0.00\);_(&quot;￡&quot;* &quot;-&quot;_);_(@_)"/>
    <numFmt numFmtId="187" formatCode="_(* #,##0\p_);_(* \(#,##0\p\);_(* &quot;-&quot;\ \p_);_(@_)"/>
    <numFmt numFmtId="188" formatCode="_(* #,##0.00\p_);_(* \(#,##0.00\p\);_(* &quot;-&quot;\ \p_);_(@_)"/>
    <numFmt numFmtId="189" formatCode="&quot;￡&quot;#,##0.00"/>
    <numFmt numFmtId="190" formatCode="General_)"/>
    <numFmt numFmtId="191" formatCode="_ * #,##0_ ;_ * \-#,##0_ ;_ * &quot;-&quot;_ ;_ @_ "/>
    <numFmt numFmtId="192" formatCode="0.0"/>
    <numFmt numFmtId="193" formatCode="#."/>
    <numFmt numFmtId="194" formatCode="#,##0&quot;포&quot;"/>
    <numFmt numFmtId="195" formatCode=";;&quot;－ &quot;"/>
    <numFmt numFmtId="196" formatCode="#,##0;&quot;△&quot;#,##0"/>
    <numFmt numFmtId="197" formatCode="&quot;$&quot;#,##0_);\(&quot;$&quot;#,##0\)"/>
    <numFmt numFmtId="198" formatCode="&quot;₩&quot;#,##0.00;[Red]&quot;₩&quot;\-#,##0.00"/>
    <numFmt numFmtId="199" formatCode="&quot;₩&quot;#,##0;[Red]&quot;₩&quot;\-#,##0"/>
    <numFmt numFmtId="200" formatCode="#,##0&quot;Vial&quot;"/>
    <numFmt numFmtId="201" formatCode="&quot;₩&quot;#,##0.00;&quot;₩&quot;\-#,##0.00"/>
    <numFmt numFmtId="202" formatCode="0.000"/>
    <numFmt numFmtId="203" formatCode="#,##0;&quot;-&quot;#,##0"/>
    <numFmt numFmtId="204" formatCode="#,##0;[Red]&quot;-&quot;#,##0"/>
    <numFmt numFmtId="205" formatCode="&quot;$&quot;#,##0.00_);\(&quot;$&quot;#,##0.00\)"/>
    <numFmt numFmtId="206" formatCode="#,##0_);[Red]\(#,##0\);&quot;-&quot;_);@_)"/>
    <numFmt numFmtId="207" formatCode="000000"/>
    <numFmt numFmtId="208" formatCode="#,##0&quot;㎖&quot;"/>
    <numFmt numFmtId="209" formatCode="#,##0&quot;앰플&quot;"/>
    <numFmt numFmtId="210" formatCode="#,##0&quot;g&quot;"/>
    <numFmt numFmtId="211" formatCode="&quot;PG1130&quot;@&quot;01&quot;"/>
    <numFmt numFmtId="212" formatCode="&quot;₩&quot;#,##0;[Red]&quot;₩&quot;\!\-&quot;₩&quot;#,##0"/>
    <numFmt numFmtId="213" formatCode="&quot; ￦&quot;#,##0_);&quot;(￦&quot;#,##0\);&quot; ￦&quot;\-_)"/>
    <numFmt numFmtId="214" formatCode="#0&quot;일&quot;"/>
    <numFmt numFmtId="215" formatCode="#,##0&quot;정&quot;"/>
    <numFmt numFmtId="216" formatCode="#,##0&quot;매&quot;"/>
    <numFmt numFmtId="217" formatCode="&quot;#&quot;##0"/>
    <numFmt numFmtId="218" formatCode="#,##0;[Red]\-#,##0;\-"/>
    <numFmt numFmtId="219" formatCode="[Blue]#,##0.00;[Red]\-#,##0.00"/>
    <numFmt numFmtId="220" formatCode="#,##0&quot;캅셀&quot;"/>
    <numFmt numFmtId="221" formatCode="_(* #,##0.00_);_(* &quot;₩&quot;\(#,##0.00&quot;₩&quot;\);_(* &quot;-&quot;??_);_(@_)"/>
    <numFmt numFmtId="222" formatCode="_ &quot;₩&quot;* #,##0_ ;_ &quot;₩&quot;* \-#,##0_ ;_ &quot;₩&quot;* &quot;-&quot;_ ;_ @_ 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_-* #,##0_-;\-* #,##0_-;_-* &quot;-     &quot;_-;_-@_-"/>
    <numFmt numFmtId="226" formatCode="&quot;₩&quot;#,##0;&quot;₩&quot;\-#,##0"/>
    <numFmt numFmtId="227" formatCode="_-&quot;L.&quot;\ * #,##0_-;\-&quot;L.&quot;\ * #,##0_-;_-&quot;L.&quot;\ * &quot;-&quot;_-;_-@_-"/>
    <numFmt numFmtId="228" formatCode="_(&quot;RM&quot;* #,##0_);_(&quot;RM&quot;* \(#,##0\);_(&quot;RM&quot;* &quot;-&quot;_);_(@_)"/>
    <numFmt numFmtId="229" formatCode="0.0\ \ \ "/>
    <numFmt numFmtId="230" formatCode="_ &quot;$&quot;* #,##0_ ;_ &quot;$&quot;* \-#,##0_ ;_ &quot;$&quot;* &quot;-&quot;_ ;_ @_ "/>
    <numFmt numFmtId="231" formatCode="_ &quot;₩&quot;* #,##0.00_ ;_ &quot;₩&quot;* \-#,##0.00_ ;_ &quot;₩&quot;* &quot;-&quot;??_ ;_ @_ "/>
    <numFmt numFmtId="232" formatCode="_-&quot;L.&quot;\ * #,##0.00_-;\-&quot;L.&quot;\ * #,##0.00_-;_-&quot;L.&quot;\ * &quot;-&quot;??_-;_-@_-"/>
    <numFmt numFmtId="233" formatCode="_(&quot;RM&quot;* #,##0.00_);_(&quot;RM&quot;* \(#,##0.00\);_(&quot;RM&quot;* &quot;-&quot;??_);_(@_)"/>
    <numFmt numFmtId="234" formatCode="_ * #,##0_ ;_ * \-#,##0_ ;_ * &quot;-&quot;_ ;_ @_ \ \ \ "/>
    <numFmt numFmtId="235" formatCode="_ &quot;$&quot;* #,##0.00_ ;_ &quot;$&quot;* \-#,##0.00_ ;_ &quot;$&quot;* &quot;-&quot;??_ ;_ @_ "/>
    <numFmt numFmtId="236" formatCode="0.0\ \ "/>
    <numFmt numFmtId="237" formatCode="\ \ @"/>
    <numFmt numFmtId="238" formatCode="#,##0.0_ "/>
    <numFmt numFmtId="239" formatCode="_-* #,##0.000_-;\-* #,##0.000_-;_-* &quot;-&quot;??_-;_-@_-"/>
    <numFmt numFmtId="240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1" formatCode="###0_);[Red]\(###0\)"/>
    <numFmt numFmtId="242" formatCode="#,##0.00000;[Red]\-#,##0.00000"/>
    <numFmt numFmtId="243" formatCode="_-* #,##0\ _D_M_-;\-* #,##0\ _D_M_-;_-* &quot;-&quot;\ _D_M_-;_-@_-"/>
    <numFmt numFmtId="244" formatCode="_-* #,##0.00\ _D_M_-;\-* #,##0.00\ _D_M_-;_-* &quot;-&quot;??\ _D_M_-;_-@_-"/>
    <numFmt numFmtId="245" formatCode="#,##0.0000000;[Red]\-#,##0.0000000"/>
    <numFmt numFmtId="246" formatCode="\$#,##0.0_);\(\$#,##0.0\)"/>
    <numFmt numFmtId="247" formatCode="#,##0;\-#,##0;&quot;-&quot;"/>
    <numFmt numFmtId="248" formatCode="#,##0_);[Black]\(#,##0\)"/>
    <numFmt numFmtId="249" formatCode="#,##0.00000_);[Red]\(#,##0.00000\)"/>
    <numFmt numFmtId="250" formatCode="_ &quot;₩&quot;* #,##0.00_ ;_ &quot;₩&quot;* &quot;₩&quot;\-#,##0.00_ ;_ &quot;₩&quot;* &quot;-&quot;??_ ;_ @_ "/>
    <numFmt numFmtId="251" formatCode="#,##0.0000000_);[Red]\(#,##0.0000000\)"/>
    <numFmt numFmtId="252" formatCode="&quot;$&quot;#,##0.0_);\(&quot;$&quot;#,##0.0\)"/>
    <numFmt numFmtId="253" formatCode="[Black]#,###_);[Black]\(#,###\);&quot;-&quot;_)"/>
    <numFmt numFmtId="254" formatCode="_(* #,##0.0_);_(* \(#,##0.0\);_(* &quot;-&quot;??_);_(@_)"/>
    <numFmt numFmtId="255" formatCode="_._.* #,##0.0_)_%;_._.* \(#,##0.0\)_%;_._.* \ .0_)_%"/>
    <numFmt numFmtId="256" formatCode="_._.* #,##0.000_)_%;_._.* \(#,##0.000\)_%;_._.* \ .000_)_%"/>
    <numFmt numFmtId="257" formatCode="#,##0_)&quot;개월&quot;;\(#,##0\)"/>
    <numFmt numFmtId="258" formatCode="mmm\.yy"/>
    <numFmt numFmtId="259" formatCode="_(&quot;$&quot;* #,##0.0_);_(&quot;$&quot;* \(#,##0.0\);_(&quot;$&quot;* &quot;-&quot;_);_(@_)"/>
    <numFmt numFmtId="260" formatCode="0&quot;.&quot;_);[Red]\(0\)"/>
    <numFmt numFmtId="261" formatCode="_._.&quot;$&quot;* #,##0.0_)_%;_._.&quot;$&quot;* \(#,##0.0\)_%;_._.&quot;$&quot;* \ .0_)_%"/>
    <numFmt numFmtId="262" formatCode="&quot;$&quot;* #,##0.00_);&quot;$&quot;* \(#,##0.00\)"/>
    <numFmt numFmtId="263" formatCode="_._.&quot;$&quot;* #,##0.000_)_%;_._.&quot;$&quot;* \(#,##0.000\)_%;_._.&quot;$&quot;* \ .000_)_%"/>
    <numFmt numFmtId="264" formatCode="\'yy\.mm\.dd"/>
    <numFmt numFmtId="265" formatCode="&quot;US$&quot;#,##0.00_);\(&quot;US$&quot;#,##0.00\)"/>
    <numFmt numFmtId="266" formatCode="0.0000000"/>
    <numFmt numFmtId="267" formatCode="_ &quot;₩&quot;* #,##0_ ;_ &quot;₩&quot;* &quot;₩&quot;\-#,##0_ ;_ &quot;₩&quot;* &quot;-&quot;_ ;_ @_ "/>
    <numFmt numFmtId="268" formatCode="* #,##0_);* \(#,##0\);&quot;-&quot;??_);@"/>
    <numFmt numFmtId="269" formatCode="* #,##0_%;* \-#,##0_%;* #,##0_%;@_%"/>
    <numFmt numFmtId="270" formatCode="&quot;$&quot;#,##0.00"/>
    <numFmt numFmtId="271" formatCode="_(&quot;$&quot;* #,##0_);_(&quot;$&quot;* \(#,##0\);_(&quot;$&quot;* &quot;-&quot;_);_(@_)"/>
    <numFmt numFmtId="272" formatCode="_-[$€-2]* #,##0.00_-;\-[$€-2]* #,##0.00_-;_-[$€-2]* &quot;-&quot;??_-"/>
    <numFmt numFmtId="273" formatCode="0.0%"/>
    <numFmt numFmtId="274" formatCode="#,##0.00\ &quot;FB&quot;;[Red]\-#,##0.00\ &quot;FB&quot;"/>
    <numFmt numFmtId="275" formatCode="#,##0;[Red]&quot;△&quot;#,##0"/>
    <numFmt numFmtId="276" formatCode="_(&quot;$&quot;* #,##0.00_);_(&quot;$&quot;* \(#,##0.00\);_(&quot;$&quot;* &quot;-&quot;??_);_(@_)"/>
    <numFmt numFmtId="277" formatCode="\ \ \ #,###"/>
    <numFmt numFmtId="278" formatCode="0.00000000"/>
    <numFmt numFmtId="279" formatCode="#,##0\x_);\(#,##0\x\)"/>
    <numFmt numFmtId="280" formatCode="#,##0%_);\(#,##0%\)"/>
    <numFmt numFmtId="281" formatCode="0.00\ %"/>
    <numFmt numFmtId="282" formatCode="#,##0\ ;[Red]\-#,##0\ "/>
    <numFmt numFmtId="283" formatCode="_ * #,##0_ ;_ * &quot;₩&quot;&quot;₩&quot;&quot;₩&quot;\-#,##0_ ;_ * &quot;-&quot;_ ;_ @_ "/>
    <numFmt numFmtId="284" formatCode="_ * #,##0.00_ ;_ * &quot;₩&quot;&quot;₩&quot;&quot;₩&quot;\-#,##0.00_ ;_ * &quot;-&quot;??_ ;_ @_ "/>
    <numFmt numFmtId="285" formatCode="#,##0,;\-#,##0,;_-&quot;&quot;_-"/>
    <numFmt numFmtId="286" formatCode="_(* #,##0\ \x_);_(* \(#,##0\ \x\);_(* &quot;-&quot;??_);_(@_)"/>
    <numFmt numFmtId="287" formatCode="_(* #,##0.0\ \x_);_(* \(#,##0.0\ \x\);_(* &quot;-&quot;??_);_(@_)"/>
    <numFmt numFmtId="288" formatCode="0.00000%"/>
    <numFmt numFmtId="289" formatCode="[Black]#,###_);[Black]\(#,###\);[Black]&quot;-&quot;_)"/>
    <numFmt numFmtId="290" formatCode="_(0_)%;\(0\)%;\ \ _)\%"/>
    <numFmt numFmtId="291" formatCode="_._._(* 0_)%;_._.\(* 0\)%;_._._(* \ _)\%"/>
    <numFmt numFmtId="292" formatCode="0%_);\(0%\)"/>
    <numFmt numFmtId="293" formatCode="0.00_);[Red]\(0.00\)"/>
    <numFmt numFmtId="294" formatCode="_(0.0_)%;\(0.0\)%;\ \ .0_)%"/>
    <numFmt numFmtId="295" formatCode="_._._(* 0.0_)%;_._.\(* 0.0\)%;_._._(* \ .0_)%"/>
    <numFmt numFmtId="296" formatCode="_(0.00_)%;\(0.00\)%;\ \ .00_)%"/>
    <numFmt numFmtId="297" formatCode="_._._(* 0.00_)%;_._.\(* 0.00\)%;_._._(* \ .00_)%"/>
    <numFmt numFmtId="298" formatCode="_(0.000_)%;\(0.000\)%;\ \ .000_)%"/>
    <numFmt numFmtId="299" formatCode="_._._(* 0.000_)%;_._.\(* 0.000\)%;_._._(* \ .000_)%"/>
    <numFmt numFmtId="300" formatCode="0.000000%"/>
    <numFmt numFmtId="301" formatCode="&quot;₩&quot;#,##0;&quot;₩&quot;&quot;₩&quot;&quot;₩&quot;&quot;₩&quot;&quot;₩&quot;&quot;₩&quot;&quot;₩&quot;\-&quot;₩&quot;#,##0"/>
    <numFmt numFmtId="302" formatCode="\ @"/>
    <numFmt numFmtId="303" formatCode="#,##0\ \ "/>
    <numFmt numFmtId="304" formatCode="#,##0;[Red]#,##0"/>
    <numFmt numFmtId="305" formatCode="#,##0.00000000_);[Red]\(#,##0.00000000\)"/>
    <numFmt numFmtId="306" formatCode="_(* #,##0.000_);_(* \(#,##0.000\);_(* &quot;-&quot;??_);_(@_)"/>
    <numFmt numFmtId="307" formatCode="_-&quot;£&quot;* #,##0_-;\-&quot;£&quot;* #,##0_-;_-&quot;£&quot;* &quot;-&quot;_-;_-@_-"/>
    <numFmt numFmtId="308" formatCode="_ &quot;SFr.&quot;\ * #,##0_ ;_ &quot;SFr.&quot;\ * \-#,##0_ ;_ &quot;SFr.&quot;\ * &quot;-&quot;_ ;_ @_ "/>
    <numFmt numFmtId="309" formatCode="_ &quot;SFr.&quot;\ * #,##0.00_ ;_ &quot;SFr.&quot;\ * \-#,##0.00_ ;_ &quot;SFr.&quot;\ * &quot;-&quot;??_ ;_ @_ "/>
    <numFmt numFmtId="310" formatCode="_(* #,##0_);_(* \(#,##0\);_(* \ _)"/>
    <numFmt numFmtId="311" formatCode="_(* #,##0.0_);_(* \(#,##0.0\);_(* \ .0_)"/>
    <numFmt numFmtId="312" formatCode="_(* #,##0.00_);_(* \(#,##0.00\);_(* \ .00_)"/>
    <numFmt numFmtId="313" formatCode="_(* #,##0.000_);_(* \(#,##0.000\);_(* \ .000_)"/>
    <numFmt numFmtId="314" formatCode="_(&quot;$&quot;* #,##0_);_(&quot;$&quot;* \(#,##0\);_(&quot;$&quot;* \ _)"/>
    <numFmt numFmtId="315" formatCode="_(&quot;$&quot;* #,##0.0_);_(&quot;$&quot;* \(#,##0.0\);_(&quot;$&quot;* \ .0_)"/>
    <numFmt numFmtId="316" formatCode="_(&quot;$&quot;* #,##0.00_);_(&quot;$&quot;* \(#,##0.00\);_(&quot;$&quot;* \ .00_)"/>
    <numFmt numFmtId="317" formatCode="_(&quot;$&quot;* #,##0.000_);_(&quot;$&quot;* \(#,##0.000\);_(&quot;$&quot;* \ .000_)"/>
    <numFmt numFmtId="318" formatCode="_-* #,##0&quot;р.&quot;_-;\-* #,##0&quot;р.&quot;_-;_-* &quot;-&quot;&quot;р.&quot;_-;_-@_-"/>
    <numFmt numFmtId="319" formatCode="_-* #,##0.00&quot;р.&quot;_-;\-* #,##0.00&quot;р.&quot;_-;_-* &quot;-&quot;??&quot;р.&quot;_-;_-@_-"/>
    <numFmt numFmtId="320" formatCode="#,##0_);[Red]\(#,##0\)"/>
    <numFmt numFmtId="321" formatCode="#,##0_);\(#,##0\)"/>
  </numFmts>
  <fonts count="250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10.35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name val="돋움"/>
      <family val="3"/>
      <charset val="129"/>
    </font>
    <font>
      <sz val="9"/>
      <name val="돋움"/>
      <family val="3"/>
      <charset val="129"/>
    </font>
    <font>
      <sz val="11"/>
      <color theme="0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</fonts>
  <fills count="7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60093"/>
        <bgColor indexed="64"/>
      </patternFill>
    </fill>
  </fills>
  <borders count="7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theme="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auto="1"/>
      </right>
      <top style="double">
        <color auto="1"/>
      </top>
      <bottom/>
      <diagonal/>
    </border>
  </borders>
  <cellStyleXfs count="3382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28" applyNumberFormat="0" applyAlignment="0" applyProtection="0">
      <alignment vertical="center"/>
    </xf>
    <xf numFmtId="0" fontId="22" fillId="26" borderId="28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29" applyNumberFormat="0" applyFont="0" applyAlignment="0" applyProtection="0">
      <alignment vertical="center"/>
    </xf>
    <xf numFmtId="0" fontId="19" fillId="28" borderId="29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30" applyNumberFormat="0" applyAlignment="0" applyProtection="0">
      <alignment vertical="center"/>
    </xf>
    <xf numFmtId="0" fontId="26" fillId="30" borderId="30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31" borderId="28" applyNumberFormat="0" applyAlignment="0" applyProtection="0">
      <alignment vertical="center"/>
    </xf>
    <xf numFmtId="0" fontId="29" fillId="31" borderId="28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6" applyNumberFormat="0" applyAlignment="0" applyProtection="0">
      <alignment vertical="center"/>
    </xf>
    <xf numFmtId="0" fontId="35" fillId="26" borderId="36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33" applyNumberFormat="0" applyFill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41" fillId="0" borderId="3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5" fillId="31" borderId="28" applyNumberFormat="0" applyAlignment="0" applyProtection="0">
      <alignment vertical="center"/>
    </xf>
    <xf numFmtId="0" fontId="46" fillId="26" borderId="36" applyNumberFormat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48" fillId="0" borderId="31" applyNumberFormat="0" applyFill="0" applyAlignment="0" applyProtection="0">
      <alignment vertical="center"/>
    </xf>
    <xf numFmtId="0" fontId="49" fillId="30" borderId="30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28" borderId="29" applyNumberFormat="0" applyFon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32" applyNumberFormat="0" applyFill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28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29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30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31" borderId="28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6" applyNumberFormat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28" borderId="29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28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29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30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31" borderId="28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6" applyNumberFormat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28" borderId="29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29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57" fillId="0" borderId="0"/>
    <xf numFmtId="0" fontId="58" fillId="0" borderId="0"/>
    <xf numFmtId="0" fontId="57" fillId="0" borderId="0"/>
    <xf numFmtId="0" fontId="57" fillId="0" borderId="0"/>
    <xf numFmtId="43" fontId="56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4" fontId="61" fillId="0" borderId="0" applyFont="0" applyFill="0" applyBorder="0" applyAlignment="0" applyProtection="0"/>
    <xf numFmtId="176" fontId="56" fillId="0" borderId="0" applyNumberFormat="0" applyFont="0" applyFill="0" applyBorder="0" applyAlignment="0" applyProtection="0"/>
    <xf numFmtId="177" fontId="56" fillId="0" borderId="0" applyNumberFormat="0" applyFont="0" applyFill="0" applyBorder="0" applyAlignment="0" applyProtection="0"/>
    <xf numFmtId="176" fontId="56" fillId="0" borderId="0" applyNumberFormat="0" applyFont="0" applyFill="0" applyBorder="0" applyAlignment="0" applyProtection="0"/>
    <xf numFmtId="0" fontId="59" fillId="0" borderId="0"/>
    <xf numFmtId="178" fontId="62" fillId="0" borderId="0" applyFont="0" applyFill="0" applyBorder="0" applyAlignment="0"/>
    <xf numFmtId="179" fontId="59" fillId="0" borderId="0" applyFont="0" applyFill="0" applyBorder="0" applyAlignment="0" applyProtection="0"/>
    <xf numFmtId="0" fontId="57" fillId="0" borderId="0"/>
    <xf numFmtId="0" fontId="63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64" fillId="0" borderId="0" applyNumberFormat="0" applyFill="0" applyBorder="0" applyAlignment="0" applyProtection="0"/>
    <xf numFmtId="0" fontId="57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57" fillId="0" borderId="0"/>
    <xf numFmtId="40" fontId="61" fillId="0" borderId="0" applyFont="0" applyFill="0" applyBorder="0" applyAlignment="0" applyProtection="0"/>
    <xf numFmtId="0" fontId="67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40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69" fillId="0" borderId="0" applyFont="0" applyFill="0" applyBorder="0" applyAlignment="0" applyProtection="0"/>
    <xf numFmtId="0" fontId="70" fillId="0" borderId="0"/>
    <xf numFmtId="0" fontId="57" fillId="0" borderId="0"/>
    <xf numFmtId="0" fontId="69" fillId="0" borderId="0"/>
    <xf numFmtId="0" fontId="57" fillId="0" borderId="0"/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57" fillId="0" borderId="0"/>
    <xf numFmtId="180" fontId="57" fillId="0" borderId="0" applyFont="0" applyFill="0" applyBorder="0" applyAlignment="0" applyProtection="0"/>
    <xf numFmtId="0" fontId="57" fillId="0" borderId="0"/>
    <xf numFmtId="180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0" fontId="71" fillId="0" borderId="0">
      <alignment vertical="top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62" fillId="0" borderId="0"/>
    <xf numFmtId="0" fontId="57" fillId="0" borderId="0"/>
    <xf numFmtId="0" fontId="57" fillId="0" borderId="0"/>
    <xf numFmtId="0" fontId="57" fillId="0" borderId="0"/>
    <xf numFmtId="181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182" fontId="73" fillId="0" borderId="0" applyFont="0" applyFill="0" applyBorder="0" applyAlignment="0" applyProtection="0"/>
    <xf numFmtId="182" fontId="73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4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5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61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5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75" fillId="0" borderId="0"/>
    <xf numFmtId="0" fontId="59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74" fillId="0" borderId="0"/>
    <xf numFmtId="0" fontId="72" fillId="0" borderId="0" applyFont="0" applyFill="0" applyBorder="0" applyAlignment="0" applyProtection="0"/>
    <xf numFmtId="0" fontId="75" fillId="0" borderId="0"/>
    <xf numFmtId="0" fontId="59" fillId="0" borderId="0"/>
    <xf numFmtId="0" fontId="62" fillId="0" borderId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75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76" fillId="0" borderId="0">
      <alignment horizontal="centerContinuous"/>
    </xf>
    <xf numFmtId="183" fontId="62" fillId="0" borderId="0"/>
    <xf numFmtId="184" fontId="77" fillId="0" borderId="0" applyFont="0" applyFill="0" applyBorder="0" applyAlignment="0" applyProtection="0"/>
    <xf numFmtId="185" fontId="77" fillId="0" borderId="0" applyFont="0" applyFill="0" applyBorder="0" applyAlignment="0" applyProtection="0"/>
    <xf numFmtId="186" fontId="77" fillId="0" borderId="0" applyFont="0" applyFill="0" applyBorder="0" applyAlignment="0" applyProtection="0"/>
    <xf numFmtId="187" fontId="77" fillId="0" borderId="0" applyFont="0" applyFill="0" applyBorder="0" applyAlignment="0" applyProtection="0"/>
    <xf numFmtId="188" fontId="77" fillId="0" borderId="0" applyFont="0" applyFill="0" applyBorder="0" applyAlignment="0" applyProtection="0"/>
    <xf numFmtId="189" fontId="78" fillId="0" borderId="0" applyFont="0" applyFill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190" fontId="81" fillId="0" borderId="0"/>
    <xf numFmtId="1" fontId="58" fillId="0" borderId="38">
      <alignment horizontal="center" vertical="center"/>
    </xf>
    <xf numFmtId="191" fontId="59" fillId="0" borderId="0" applyFont="0" applyFill="0" applyBorder="0" applyAlignment="0" applyProtection="0"/>
    <xf numFmtId="192" fontId="59" fillId="0" borderId="39" applyBorder="0"/>
    <xf numFmtId="1" fontId="58" fillId="0" borderId="38">
      <alignment horizontal="center" vertical="center"/>
    </xf>
    <xf numFmtId="1" fontId="58" fillId="0" borderId="38">
      <alignment horizontal="center" vertical="center"/>
    </xf>
    <xf numFmtId="1" fontId="58" fillId="0" borderId="38">
      <alignment horizontal="center" vertical="center"/>
    </xf>
    <xf numFmtId="1" fontId="58" fillId="0" borderId="38">
      <alignment horizontal="center" vertical="center"/>
    </xf>
    <xf numFmtId="0" fontId="57" fillId="0" borderId="0"/>
    <xf numFmtId="180" fontId="59" fillId="0" borderId="0" applyFont="0" applyFill="0" applyBorder="0" applyAlignment="0" applyProtection="0"/>
    <xf numFmtId="0" fontId="57" fillId="0" borderId="0" applyNumberFormat="0" applyFill="0" applyBorder="0" applyAlignment="0" applyProtection="0"/>
    <xf numFmtId="193" fontId="82" fillId="0" borderId="0">
      <protection locked="0"/>
    </xf>
    <xf numFmtId="10" fontId="83" fillId="0" borderId="0" applyFont="0" applyFill="0" applyBorder="0" applyAlignment="0" applyProtection="0"/>
    <xf numFmtId="10" fontId="84" fillId="0" borderId="0" applyFont="0" applyFill="0" applyBorder="0" applyAlignment="0" applyProtection="0"/>
    <xf numFmtId="0" fontId="85" fillId="0" borderId="40">
      <alignment vertical="center"/>
    </xf>
    <xf numFmtId="0" fontId="85" fillId="0" borderId="40">
      <alignment vertical="center"/>
    </xf>
    <xf numFmtId="0" fontId="86" fillId="33" borderId="0" applyNumberFormat="0" applyBorder="0" applyAlignment="0" applyProtection="0">
      <alignment vertical="center"/>
    </xf>
    <xf numFmtId="0" fontId="86" fillId="34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7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181" fontId="57" fillId="0" borderId="0" applyFont="0" applyFill="0" applyBorder="0" applyAlignment="0" applyProtection="0"/>
    <xf numFmtId="0" fontId="86" fillId="39" borderId="0" applyNumberFormat="0" applyBorder="0" applyAlignment="0" applyProtection="0">
      <alignment vertical="center"/>
    </xf>
    <xf numFmtId="0" fontId="86" fillId="40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86" fillId="42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87" fillId="40" borderId="0" applyNumberFormat="0" applyBorder="0" applyAlignment="0" applyProtection="0">
      <alignment vertical="center"/>
    </xf>
    <xf numFmtId="0" fontId="87" fillId="41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46" borderId="0" applyNumberFormat="0" applyBorder="0" applyAlignment="0" applyProtection="0">
      <alignment vertical="center"/>
    </xf>
    <xf numFmtId="0" fontId="87" fillId="47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14" fontId="88" fillId="0" borderId="0">
      <alignment horizontal="center"/>
    </xf>
    <xf numFmtId="0" fontId="89" fillId="0" borderId="0" applyNumberFormat="0" applyFill="0" applyBorder="0" applyAlignment="0" applyProtection="0">
      <alignment vertical="center"/>
    </xf>
    <xf numFmtId="2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94" fontId="59" fillId="0" borderId="0"/>
    <xf numFmtId="0" fontId="93" fillId="51" borderId="0" applyNumberFormat="0" applyBorder="0" applyAlignment="0" applyProtection="0">
      <alignment vertical="center"/>
    </xf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0" fontId="95" fillId="0" borderId="0"/>
    <xf numFmtId="196" fontId="57" fillId="0" borderId="37">
      <alignment horizontal="right" vertical="center" shrinkToFit="1"/>
    </xf>
    <xf numFmtId="37" fontId="75" fillId="0" borderId="41"/>
    <xf numFmtId="0" fontId="90" fillId="0" borderId="0" applyFont="0" applyFill="0" applyBorder="0" applyAlignment="0" applyProtection="0"/>
    <xf numFmtId="0" fontId="96" fillId="0" borderId="0">
      <alignment horizontal="centerContinuous" vertical="center"/>
    </xf>
    <xf numFmtId="0" fontId="90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49" fontId="98" fillId="0" borderId="38">
      <alignment horizontal="left" vertical="center" indent="1"/>
    </xf>
    <xf numFmtId="40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40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197" fontId="56" fillId="0" borderId="0">
      <alignment vertical="center"/>
    </xf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98" fontId="100" fillId="0" borderId="0" applyFont="0" applyFill="0" applyBorder="0" applyAlignment="0" applyProtection="0"/>
    <xf numFmtId="199" fontId="100" fillId="0" borderId="0" applyFont="0" applyFill="0" applyBorder="0" applyAlignment="0" applyProtection="0"/>
    <xf numFmtId="0" fontId="59" fillId="0" borderId="0"/>
    <xf numFmtId="0" fontId="101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200" fontId="59" fillId="0" borderId="0"/>
    <xf numFmtId="193" fontId="103" fillId="0" borderId="0">
      <protection locked="0"/>
    </xf>
    <xf numFmtId="9" fontId="104" fillId="52" borderId="0" applyFill="0" applyBorder="0" applyProtection="0">
      <alignment horizontal="right"/>
    </xf>
    <xf numFmtId="10" fontId="104" fillId="0" borderId="0" applyFill="0" applyBorder="0" applyProtection="0">
      <alignment horizontal="right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>
      <alignment vertical="center"/>
    </xf>
    <xf numFmtId="9" fontId="56" fillId="0" borderId="0" applyFont="0" applyFill="0" applyBorder="0" applyAlignment="0" applyProtection="0"/>
    <xf numFmtId="9" fontId="105" fillId="0" borderId="0" applyFont="0" applyFill="0" applyBorder="0" applyAlignment="0" applyProtection="0">
      <alignment vertical="center"/>
    </xf>
    <xf numFmtId="10" fontId="79" fillId="0" borderId="42"/>
    <xf numFmtId="10" fontId="79" fillId="0" borderId="0"/>
    <xf numFmtId="201" fontId="73" fillId="0" borderId="37" applyFont="0" applyBorder="0" applyAlignment="0">
      <alignment horizontal="center" vertical="center"/>
    </xf>
    <xf numFmtId="0" fontId="106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59" fillId="0" borderId="0">
      <alignment vertical="center"/>
    </xf>
    <xf numFmtId="0" fontId="59" fillId="0" borderId="0" applyBorder="0"/>
    <xf numFmtId="0" fontId="57" fillId="0" borderId="0"/>
    <xf numFmtId="202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203" fontId="75" fillId="0" borderId="41">
      <alignment horizontal="left"/>
    </xf>
    <xf numFmtId="37" fontId="58" fillId="0" borderId="23" applyAlignment="0"/>
    <xf numFmtId="0" fontId="96" fillId="0" borderId="0"/>
    <xf numFmtId="204" fontId="107" fillId="0" borderId="0">
      <alignment vertical="center"/>
    </xf>
    <xf numFmtId="205" fontId="56" fillId="0" borderId="41" applyFill="0" applyBorder="0" applyProtection="0">
      <alignment vertical="center"/>
    </xf>
    <xf numFmtId="41" fontId="56" fillId="0" borderId="0" applyFont="0" applyFill="0" applyBorder="0" applyAlignment="0" applyProtection="0"/>
    <xf numFmtId="41" fontId="10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0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206" fontId="57" fillId="0" borderId="0" applyFont="0" applyFill="0" applyBorder="0" applyAlignment="0" applyProtection="0"/>
    <xf numFmtId="43" fontId="56" fillId="0" borderId="0" applyFont="0" applyFill="0" applyBorder="0" applyAlignment="0" applyProtection="0">
      <alignment vertical="center"/>
    </xf>
    <xf numFmtId="0" fontId="75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/>
    <xf numFmtId="0" fontId="57" fillId="0" borderId="0" applyFont="0" applyFill="0" applyBorder="0" applyAlignment="0" applyProtection="0"/>
    <xf numFmtId="0" fontId="57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207" fontId="96" fillId="0" borderId="0">
      <alignment horizontal="center"/>
    </xf>
    <xf numFmtId="0" fontId="109" fillId="0" borderId="18"/>
    <xf numFmtId="208" fontId="59" fillId="0" borderId="0"/>
    <xf numFmtId="209" fontId="59" fillId="0" borderId="0"/>
    <xf numFmtId="210" fontId="59" fillId="0" borderId="0"/>
    <xf numFmtId="0" fontId="57" fillId="0" borderId="0"/>
    <xf numFmtId="0" fontId="110" fillId="0" borderId="0" applyNumberFormat="0" applyFill="0" applyBorder="0" applyAlignment="0" applyProtection="0">
      <alignment vertical="top"/>
      <protection locked="0"/>
    </xf>
    <xf numFmtId="211" fontId="59" fillId="0" borderId="0" applyFont="0" applyFill="0" applyBorder="0" applyAlignment="0" applyProtection="0"/>
    <xf numFmtId="176" fontId="111" fillId="0" borderId="0" applyFont="0" applyFill="0" applyBorder="0" applyAlignment="0" applyProtection="0"/>
    <xf numFmtId="212" fontId="56" fillId="0" borderId="0" applyFont="0" applyFill="0" applyBorder="0" applyAlignment="0" applyProtection="0"/>
    <xf numFmtId="213" fontId="79" fillId="0" borderId="0" applyFill="0" applyBorder="0" applyProtection="0">
      <alignment horizontal="right"/>
    </xf>
    <xf numFmtId="0" fontId="58" fillId="0" borderId="43">
      <alignment vertical="justify" wrapText="1"/>
    </xf>
    <xf numFmtId="203" fontId="75" fillId="0" borderId="41">
      <alignment horizontal="left"/>
    </xf>
    <xf numFmtId="0" fontId="79" fillId="0" borderId="0"/>
    <xf numFmtId="3" fontId="112" fillId="0" borderId="44">
      <alignment horizontal="center" vertical="center"/>
    </xf>
    <xf numFmtId="4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214" fontId="59" fillId="0" borderId="0">
      <alignment horizontal="center" vertical="center"/>
    </xf>
    <xf numFmtId="182" fontId="73" fillId="0" borderId="0" applyFont="0" applyFill="0" applyBorder="0" applyAlignment="0" applyProtection="0"/>
    <xf numFmtId="215" fontId="59" fillId="0" borderId="0"/>
    <xf numFmtId="216" fontId="59" fillId="0" borderId="0"/>
    <xf numFmtId="197" fontId="56" fillId="0" borderId="0">
      <alignment vertical="center"/>
    </xf>
    <xf numFmtId="197" fontId="56" fillId="0" borderId="0">
      <alignment vertical="center"/>
    </xf>
    <xf numFmtId="217" fontId="59" fillId="0" borderId="37">
      <alignment horizontal="left" vertical="center"/>
    </xf>
    <xf numFmtId="218" fontId="57" fillId="0" borderId="0" applyFill="0" applyBorder="0" applyProtection="0">
      <alignment vertical="center"/>
    </xf>
    <xf numFmtId="0" fontId="104" fillId="53" borderId="45" applyNumberFormat="0" applyFont="0" applyAlignment="0" applyProtection="0">
      <alignment vertical="center"/>
    </xf>
    <xf numFmtId="219" fontId="96" fillId="0" borderId="0">
      <alignment horizontal="right" vertical="center"/>
    </xf>
    <xf numFmtId="0" fontId="59" fillId="0" borderId="0"/>
    <xf numFmtId="0" fontId="113" fillId="34" borderId="0" applyNumberFormat="0" applyBorder="0" applyAlignment="0" applyProtection="0">
      <alignment vertical="center"/>
    </xf>
    <xf numFmtId="4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220" fontId="59" fillId="0" borderId="0"/>
    <xf numFmtId="193" fontId="103" fillId="0" borderId="0">
      <protection locked="0"/>
    </xf>
    <xf numFmtId="191" fontId="83" fillId="0" borderId="0" applyFont="0" applyFill="0" applyBorder="0" applyAlignment="0" applyProtection="0"/>
    <xf numFmtId="0" fontId="59" fillId="0" borderId="0" applyFont="0" applyFill="0" applyBorder="0" applyAlignment="0" applyProtection="0"/>
    <xf numFmtId="221" fontId="57" fillId="0" borderId="0" applyFont="0" applyFill="0" applyBorder="0" applyAlignment="0" applyProtection="0"/>
    <xf numFmtId="193" fontId="103" fillId="0" borderId="0">
      <protection locked="0"/>
    </xf>
    <xf numFmtId="38" fontId="59" fillId="0" borderId="0" applyFont="0" applyFill="0" applyBorder="0" applyAlignment="0" applyProtection="0"/>
    <xf numFmtId="0" fontId="59" fillId="0" borderId="20">
      <alignment vertical="center"/>
    </xf>
    <xf numFmtId="0" fontId="59" fillId="0" borderId="41">
      <alignment vertical="center" shrinkToFit="1"/>
    </xf>
    <xf numFmtId="0" fontId="59" fillId="0" borderId="0" applyFont="0" applyFill="0" applyBorder="0" applyAlignment="0" applyProtection="0"/>
    <xf numFmtId="3" fontId="59" fillId="0" borderId="39"/>
    <xf numFmtId="180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193" fontId="103" fillId="0" borderId="0">
      <protection locked="0"/>
    </xf>
    <xf numFmtId="198" fontId="114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56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/>
    <xf numFmtId="199" fontId="114" fillId="0" borderId="0" applyFont="0" applyFill="0" applyBorder="0" applyAlignment="0" applyProtection="0"/>
    <xf numFmtId="10" fontId="90" fillId="0" borderId="0" applyFont="0" applyFill="0" applyBorder="0" applyAlignment="0" applyProtection="0"/>
    <xf numFmtId="193" fontId="103" fillId="0" borderId="0">
      <protection locked="0"/>
    </xf>
    <xf numFmtId="0" fontId="57" fillId="0" borderId="0"/>
    <xf numFmtId="0" fontId="56" fillId="0" borderId="0"/>
    <xf numFmtId="0" fontId="56" fillId="0" borderId="0">
      <alignment vertical="center"/>
    </xf>
    <xf numFmtId="0" fontId="57" fillId="0" borderId="0"/>
    <xf numFmtId="0" fontId="56" fillId="0" borderId="0"/>
    <xf numFmtId="0" fontId="19" fillId="0" borderId="0">
      <alignment vertical="center"/>
    </xf>
    <xf numFmtId="0" fontId="19" fillId="0" borderId="0">
      <alignment vertical="center"/>
    </xf>
    <xf numFmtId="0" fontId="115" fillId="0" borderId="0">
      <alignment vertical="center"/>
    </xf>
    <xf numFmtId="0" fontId="57" fillId="0" borderId="0"/>
    <xf numFmtId="37" fontId="116" fillId="0" borderId="0"/>
    <xf numFmtId="183" fontId="117" fillId="0" borderId="0"/>
    <xf numFmtId="14" fontId="59" fillId="54" borderId="0" applyFont="0" applyFill="0" applyBorder="0" applyAlignment="0"/>
    <xf numFmtId="0" fontId="59" fillId="0" borderId="0"/>
    <xf numFmtId="0" fontId="90" fillId="0" borderId="46" applyNumberFormat="0" applyFont="0" applyFill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0" fontId="114" fillId="0" borderId="0" applyFont="0" applyFill="0" applyBorder="0" applyAlignment="0" applyProtection="0"/>
    <xf numFmtId="38" fontId="114" fillId="0" borderId="0" applyFont="0" applyFill="0" applyBorder="0" applyAlignment="0" applyProtection="0"/>
    <xf numFmtId="0" fontId="118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119" fillId="35" borderId="0" applyNumberFormat="0" applyBorder="0" applyAlignment="0" applyProtection="0">
      <alignment vertical="center"/>
    </xf>
    <xf numFmtId="223" fontId="79" fillId="0" borderId="0" applyFont="0" applyFill="0" applyBorder="0" applyAlignment="0" applyProtection="0"/>
    <xf numFmtId="224" fontId="79" fillId="0" borderId="0" applyFont="0" applyFill="0" applyBorder="0" applyAlignment="0" applyProtection="0"/>
    <xf numFmtId="225" fontId="105" fillId="0" borderId="0" applyFont="0" applyFill="0" applyBorder="0" applyAlignment="0" applyProtection="0"/>
    <xf numFmtId="226" fontId="90" fillId="0" borderId="0" applyFont="0" applyFill="0" applyBorder="0" applyAlignment="0" applyProtection="0"/>
    <xf numFmtId="0" fontId="112" fillId="0" borderId="47" applyNumberFormat="0" applyFont="0" applyFill="0" applyProtection="0">
      <alignment horizontal="center" vertical="center" wrapText="1"/>
    </xf>
    <xf numFmtId="40" fontId="61" fillId="0" borderId="0" applyFont="0" applyFill="0" applyBorder="0" applyAlignment="0" applyProtection="0"/>
    <xf numFmtId="0" fontId="120" fillId="0" borderId="0" applyNumberFormat="0" applyFill="0" applyBorder="0" applyAlignment="0" applyProtection="0">
      <alignment vertical="center"/>
    </xf>
    <xf numFmtId="0" fontId="121" fillId="0" borderId="48" applyNumberFormat="0" applyFill="0" applyAlignment="0" applyProtection="0">
      <alignment vertical="center"/>
    </xf>
    <xf numFmtId="0" fontId="122" fillId="0" borderId="49" applyNumberFormat="0" applyFill="0" applyAlignment="0" applyProtection="0">
      <alignment vertical="center"/>
    </xf>
    <xf numFmtId="0" fontId="123" fillId="0" borderId="50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4" fillId="55" borderId="51" applyNumberFormat="0" applyAlignment="0" applyProtection="0">
      <alignment vertical="center"/>
    </xf>
    <xf numFmtId="0" fontId="125" fillId="0" borderId="52" applyNumberFormat="0" applyFill="0" applyAlignment="0" applyProtection="0">
      <alignment vertical="center"/>
    </xf>
    <xf numFmtId="0" fontId="126" fillId="56" borderId="53" applyNumberFormat="0" applyAlignment="0" applyProtection="0">
      <alignment vertical="center"/>
    </xf>
    <xf numFmtId="0" fontId="127" fillId="38" borderId="53" applyNumberFormat="0" applyAlignment="0" applyProtection="0">
      <alignment vertical="center"/>
    </xf>
    <xf numFmtId="0" fontId="128" fillId="56" borderId="54" applyNumberFormat="0" applyAlignment="0" applyProtection="0">
      <alignment vertical="center"/>
    </xf>
    <xf numFmtId="0" fontId="129" fillId="0" borderId="0"/>
    <xf numFmtId="0" fontId="130" fillId="0" borderId="55" applyNumberFormat="0" applyFill="0" applyAlignment="0" applyProtection="0">
      <alignment vertical="center"/>
    </xf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41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191" fontId="69" fillId="0" borderId="0" applyFont="0" applyFill="0" applyBorder="0" applyAlignment="0" applyProtection="0"/>
    <xf numFmtId="41" fontId="134" fillId="0" borderId="0" applyFont="0" applyFill="0" applyBorder="0" applyAlignment="0" applyProtection="0"/>
    <xf numFmtId="0" fontId="74" fillId="0" borderId="0" applyFont="0" applyFill="0" applyBorder="0" applyAlignment="0" applyProtection="0"/>
    <xf numFmtId="180" fontId="69" fillId="0" borderId="0" applyFont="0" applyFill="0" applyBorder="0" applyAlignment="0" applyProtection="0"/>
    <xf numFmtId="43" fontId="134" fillId="0" borderId="0" applyFont="0" applyFill="0" applyBorder="0" applyAlignment="0" applyProtection="0"/>
    <xf numFmtId="0" fontId="69" fillId="0" borderId="0" applyFont="0" applyFill="0" applyBorder="0" applyAlignment="0" applyProtection="0"/>
    <xf numFmtId="3" fontId="58" fillId="0" borderId="0"/>
    <xf numFmtId="0" fontId="59" fillId="57" borderId="56">
      <alignment horizontal="center" vertical="center"/>
    </xf>
    <xf numFmtId="193" fontId="82" fillId="0" borderId="0">
      <protection locked="0"/>
    </xf>
    <xf numFmtId="193" fontId="82" fillId="0" borderId="0">
      <protection locked="0"/>
    </xf>
    <xf numFmtId="0" fontId="59" fillId="0" borderId="0" applyFont="0" applyFill="0" applyBorder="0" applyAlignment="0" applyProtection="0"/>
    <xf numFmtId="222" fontId="135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136" fillId="0" borderId="0" applyFont="0" applyFill="0" applyBorder="0" applyAlignment="0" applyProtection="0"/>
    <xf numFmtId="198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137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198" fontId="84" fillId="0" borderId="0" applyFont="0" applyFill="0" applyBorder="0" applyAlignment="0" applyProtection="0"/>
    <xf numFmtId="222" fontId="138" fillId="0" borderId="0" applyFont="0" applyFill="0" applyBorder="0" applyAlignment="0" applyProtection="0"/>
    <xf numFmtId="22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22" fontId="138" fillId="0" borderId="0" applyFont="0" applyFill="0" applyBorder="0" applyAlignment="0" applyProtection="0"/>
    <xf numFmtId="22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8" fontId="83" fillId="0" borderId="0" applyFont="0" applyFill="0" applyBorder="0" applyAlignment="0" applyProtection="0"/>
    <xf numFmtId="198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228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137" fillId="0" borderId="0" applyFont="0" applyFill="0" applyBorder="0" applyAlignment="0" applyProtection="0"/>
    <xf numFmtId="229" fontId="104" fillId="0" borderId="0" applyFont="0" applyFill="0" applyBorder="0" applyAlignment="0" applyProtection="0"/>
    <xf numFmtId="229" fontId="104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230" fontId="83" fillId="0" borderId="0" applyFont="0" applyFill="0" applyBorder="0" applyAlignment="0" applyProtection="0"/>
    <xf numFmtId="23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3" fontId="82" fillId="0" borderId="0">
      <protection locked="0"/>
    </xf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136" fillId="0" borderId="0" applyFont="0" applyFill="0" applyBorder="0" applyAlignment="0" applyProtection="0"/>
    <xf numFmtId="199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138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31" fontId="138" fillId="0" borderId="0" applyFont="0" applyFill="0" applyBorder="0" applyAlignment="0" applyProtection="0"/>
    <xf numFmtId="23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31" fontId="138" fillId="0" borderId="0" applyFont="0" applyFill="0" applyBorder="0" applyAlignment="0" applyProtection="0"/>
    <xf numFmtId="23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9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3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137" fillId="0" borderId="0" applyFont="0" applyFill="0" applyBorder="0" applyAlignment="0" applyProtection="0"/>
    <xf numFmtId="234" fontId="104" fillId="0" borderId="0" applyFont="0" applyFill="0" applyBorder="0" applyAlignment="0" applyProtection="0"/>
    <xf numFmtId="234" fontId="10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5" fontId="83" fillId="0" borderId="0" applyFont="0" applyFill="0" applyBorder="0" applyAlignment="0" applyProtection="0"/>
    <xf numFmtId="235" fontId="84" fillId="0" borderId="0" applyFont="0" applyFill="0" applyBorder="0" applyAlignment="0" applyProtection="0"/>
    <xf numFmtId="42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0" fontId="135" fillId="0" borderId="0" applyFont="0" applyFill="0" applyBorder="0" applyAlignment="0" applyProtection="0"/>
    <xf numFmtId="44" fontId="134" fillId="0" borderId="0" applyFont="0" applyFill="0" applyBorder="0" applyAlignment="0" applyProtection="0"/>
    <xf numFmtId="222" fontId="69" fillId="0" borderId="0" applyFont="0" applyFill="0" applyBorder="0" applyAlignment="0" applyProtection="0"/>
    <xf numFmtId="231" fontId="69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0" fontId="61" fillId="0" borderId="0"/>
    <xf numFmtId="0" fontId="139" fillId="0" borderId="0">
      <alignment horizontal="center" wrapText="1"/>
      <protection locked="0"/>
    </xf>
    <xf numFmtId="0" fontId="57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0" fontId="83" fillId="0" borderId="0" applyFont="0" applyFill="0" applyBorder="0" applyAlignment="0" applyProtection="0"/>
    <xf numFmtId="191" fontId="135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136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41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138" fillId="0" borderId="0" applyFont="0" applyFill="0" applyBorder="0" applyAlignment="0" applyProtection="0"/>
    <xf numFmtId="19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1" fontId="138" fillId="0" borderId="0" applyFont="0" applyFill="0" applyBorder="0" applyAlignment="0" applyProtection="0"/>
    <xf numFmtId="19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04" fontId="83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137" fillId="0" borderId="0" applyFont="0" applyFill="0" applyBorder="0" applyAlignment="0" applyProtection="0"/>
    <xf numFmtId="236" fontId="104" fillId="0" borderId="0" applyFont="0" applyFill="0" applyBorder="0" applyAlignment="0" applyProtection="0"/>
    <xf numFmtId="236" fontId="10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59" fillId="0" borderId="0" applyFont="0" applyFill="0" applyBorder="0" applyAlignment="0" applyProtection="0"/>
    <xf numFmtId="193" fontId="82" fillId="0" borderId="0">
      <protection locked="0"/>
    </xf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136" fillId="0" borderId="0" applyFont="0" applyFill="0" applyBorder="0" applyAlignment="0" applyProtection="0"/>
    <xf numFmtId="179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79" fontId="84" fillId="0" borderId="0" applyFont="0" applyFill="0" applyBorder="0" applyAlignment="0" applyProtection="0"/>
    <xf numFmtId="180" fontId="138" fillId="0" borderId="0" applyFont="0" applyFill="0" applyBorder="0" applyAlignment="0" applyProtection="0"/>
    <xf numFmtId="18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80" fontId="138" fillId="0" borderId="0" applyFont="0" applyFill="0" applyBorder="0" applyAlignment="0" applyProtection="0"/>
    <xf numFmtId="18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79" fontId="83" fillId="0" borderId="0" applyFont="0" applyFill="0" applyBorder="0" applyAlignment="0" applyProtection="0"/>
    <xf numFmtId="179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137" fillId="0" borderId="0" applyFont="0" applyFill="0" applyBorder="0" applyAlignment="0" applyProtection="0"/>
    <xf numFmtId="237" fontId="104" fillId="0" borderId="0" applyFont="0" applyFill="0" applyBorder="0" applyAlignment="0" applyProtection="0"/>
    <xf numFmtId="237" fontId="10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8" fontId="85" fillId="0" borderId="0">
      <alignment horizontal="right"/>
      <protection locked="0"/>
    </xf>
    <xf numFmtId="0" fontId="142" fillId="0" borderId="0" applyNumberFormat="0" applyFill="0" applyBorder="0" applyAlignment="0" applyProtection="0"/>
    <xf numFmtId="239" fontId="143" fillId="0" borderId="0" applyFont="0" applyFill="0" applyBorder="0" applyAlignment="0" applyProtection="0"/>
    <xf numFmtId="240" fontId="59" fillId="0" borderId="0" applyFont="0" applyFill="0" applyBorder="0" applyAlignment="0" applyProtection="0"/>
    <xf numFmtId="0" fontId="133" fillId="0" borderId="0"/>
    <xf numFmtId="0" fontId="144" fillId="0" borderId="0"/>
    <xf numFmtId="0" fontId="74" fillId="0" borderId="0"/>
    <xf numFmtId="0" fontId="134" fillId="0" borderId="0"/>
    <xf numFmtId="0" fontId="69" fillId="0" borderId="0"/>
    <xf numFmtId="0" fontId="131" fillId="0" borderId="0"/>
    <xf numFmtId="0" fontId="145" fillId="0" borderId="0"/>
    <xf numFmtId="193" fontId="82" fillId="0" borderId="0">
      <protection locked="0"/>
    </xf>
    <xf numFmtId="0" fontId="146" fillId="0" borderId="0"/>
    <xf numFmtId="0" fontId="147" fillId="0" borderId="0"/>
    <xf numFmtId="0" fontId="148" fillId="0" borderId="0"/>
    <xf numFmtId="0" fontId="149" fillId="0" borderId="0"/>
    <xf numFmtId="0" fontId="150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0" fontId="150" fillId="0" borderId="0"/>
    <xf numFmtId="0" fontId="135" fillId="0" borderId="0"/>
    <xf numFmtId="0" fontId="150" fillId="0" borderId="0"/>
    <xf numFmtId="0" fontId="84" fillId="0" borderId="0"/>
    <xf numFmtId="0" fontId="70" fillId="0" borderId="0"/>
    <xf numFmtId="0" fontId="135" fillId="0" borderId="0"/>
    <xf numFmtId="0" fontId="148" fillId="0" borderId="0"/>
    <xf numFmtId="0" fontId="137" fillId="0" borderId="0"/>
    <xf numFmtId="0" fontId="83" fillId="0" borderId="0"/>
    <xf numFmtId="0" fontId="84" fillId="0" borderId="0"/>
    <xf numFmtId="0" fontId="151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84" fillId="0" borderId="0"/>
    <xf numFmtId="0" fontId="154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0" fontId="138" fillId="0" borderId="0"/>
    <xf numFmtId="0" fontId="137" fillId="0" borderId="0"/>
    <xf numFmtId="0" fontId="83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155" fillId="0" borderId="0"/>
    <xf numFmtId="0" fontId="83" fillId="0" borderId="0"/>
    <xf numFmtId="193" fontId="82" fillId="0" borderId="0">
      <protection locked="0"/>
    </xf>
    <xf numFmtId="37" fontId="83" fillId="0" borderId="0"/>
    <xf numFmtId="0" fontId="135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38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137" fillId="0" borderId="0"/>
    <xf numFmtId="0" fontId="156" fillId="0" borderId="0"/>
    <xf numFmtId="0" fontId="157" fillId="0" borderId="0"/>
    <xf numFmtId="0" fontId="57" fillId="0" borderId="0"/>
    <xf numFmtId="0" fontId="158" fillId="0" borderId="0"/>
    <xf numFmtId="0" fontId="156" fillId="0" borderId="0"/>
    <xf numFmtId="0" fontId="1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84" fillId="0" borderId="0"/>
    <xf numFmtId="0" fontId="57" fillId="0" borderId="0"/>
    <xf numFmtId="0" fontId="135" fillId="0" borderId="0"/>
    <xf numFmtId="0" fontId="83" fillId="0" borderId="0"/>
    <xf numFmtId="0" fontId="84" fillId="0" borderId="0"/>
    <xf numFmtId="0" fontId="159" fillId="0" borderId="0"/>
    <xf numFmtId="0" fontId="147" fillId="0" borderId="0"/>
    <xf numFmtId="0" fontId="159" fillId="0" borderId="0"/>
    <xf numFmtId="0" fontId="147" fillId="0" borderId="0"/>
    <xf numFmtId="0" fontId="160" fillId="0" borderId="0"/>
    <xf numFmtId="0" fontId="161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241" fontId="57" fillId="0" borderId="0" applyFill="0" applyBorder="0" applyAlignment="0"/>
    <xf numFmtId="0" fontId="162" fillId="0" borderId="0"/>
    <xf numFmtId="0" fontId="136" fillId="0" borderId="0"/>
    <xf numFmtId="0" fontId="158" fillId="0" borderId="0"/>
    <xf numFmtId="0" fontId="56" fillId="0" borderId="0">
      <protection locked="0"/>
    </xf>
    <xf numFmtId="0" fontId="57" fillId="0" borderId="0" applyFont="0" applyFill="0" applyBorder="0" applyAlignment="0" applyProtection="0"/>
    <xf numFmtId="0" fontId="136" fillId="0" borderId="0"/>
    <xf numFmtId="0" fontId="158" fillId="0" borderId="0"/>
    <xf numFmtId="0" fontId="136" fillId="0" borderId="0"/>
    <xf numFmtId="0" fontId="158" fillId="0" borderId="0"/>
    <xf numFmtId="0" fontId="163" fillId="0" borderId="0" applyNumberFormat="0" applyAlignment="0">
      <alignment horizontal="left"/>
    </xf>
    <xf numFmtId="0" fontId="56" fillId="0" borderId="0">
      <protection locked="0"/>
    </xf>
    <xf numFmtId="0" fontId="136" fillId="0" borderId="0"/>
    <xf numFmtId="0" fontId="158" fillId="0" borderId="0"/>
    <xf numFmtId="0" fontId="136" fillId="0" borderId="0"/>
    <xf numFmtId="0" fontId="158" fillId="0" borderId="0"/>
    <xf numFmtId="242" fontId="57" fillId="0" borderId="0"/>
    <xf numFmtId="243" fontId="57" fillId="0" borderId="0" applyFont="0" applyFill="0" applyBorder="0" applyAlignment="0" applyProtection="0"/>
    <xf numFmtId="0" fontId="136" fillId="0" borderId="0"/>
    <xf numFmtId="0" fontId="158" fillId="0" borderId="0"/>
    <xf numFmtId="244" fontId="57" fillId="0" borderId="0" applyFont="0" applyFill="0" applyBorder="0" applyAlignment="0" applyProtection="0"/>
    <xf numFmtId="245" fontId="57" fillId="0" borderId="0"/>
    <xf numFmtId="0" fontId="57" fillId="0" borderId="0" applyFont="0" applyFill="0" applyBorder="0" applyAlignment="0" applyProtection="0"/>
    <xf numFmtId="246" fontId="56" fillId="0" borderId="0">
      <protection locked="0"/>
    </xf>
    <xf numFmtId="0" fontId="136" fillId="0" borderId="0"/>
    <xf numFmtId="0" fontId="158" fillId="0" borderId="0"/>
    <xf numFmtId="0" fontId="164" fillId="0" borderId="0" applyNumberFormat="0" applyAlignment="0">
      <alignment horizontal="left"/>
    </xf>
    <xf numFmtId="0" fontId="165" fillId="0" borderId="0" applyNumberFormat="0" applyFill="0" applyBorder="0" applyAlignment="0" applyProtection="0"/>
    <xf numFmtId="0" fontId="136" fillId="0" borderId="0"/>
    <xf numFmtId="0" fontId="158" fillId="0" borderId="0"/>
    <xf numFmtId="38" fontId="166" fillId="52" borderId="0" applyNumberFormat="0" applyBorder="0" applyAlignment="0" applyProtection="0"/>
    <xf numFmtId="0" fontId="167" fillId="0" borderId="0">
      <alignment horizontal="left"/>
    </xf>
    <xf numFmtId="0" fontId="136" fillId="0" borderId="0"/>
    <xf numFmtId="0" fontId="158" fillId="0" borderId="0"/>
    <xf numFmtId="0" fontId="168" fillId="0" borderId="57" applyNumberFormat="0" applyAlignment="0" applyProtection="0">
      <alignment horizontal="left" vertical="center"/>
    </xf>
    <xf numFmtId="0" fontId="168" fillId="0" borderId="27">
      <alignment horizontal="left" vertical="center"/>
    </xf>
    <xf numFmtId="0" fontId="136" fillId="0" borderId="0"/>
    <xf numFmtId="0" fontId="158" fillId="0" borderId="0"/>
    <xf numFmtId="14" fontId="169" fillId="58" borderId="40">
      <alignment horizontal="center" vertical="center" wrapText="1"/>
    </xf>
    <xf numFmtId="0" fontId="170" fillId="0" borderId="0" applyNumberFormat="0" applyFill="0" applyBorder="0" applyAlignment="0" applyProtection="0"/>
    <xf numFmtId="0" fontId="83" fillId="0" borderId="0" applyBorder="0"/>
    <xf numFmtId="247" fontId="71" fillId="0" borderId="0" applyFill="0" applyBorder="0" applyAlignment="0"/>
    <xf numFmtId="190" fontId="171" fillId="0" borderId="0" applyFill="0" applyBorder="0" applyAlignment="0"/>
    <xf numFmtId="202" fontId="171" fillId="0" borderId="0" applyFill="0" applyBorder="0" applyAlignment="0"/>
    <xf numFmtId="248" fontId="57" fillId="0" borderId="0" applyFill="0" applyBorder="0" applyAlignment="0"/>
    <xf numFmtId="249" fontId="57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252" fontId="172" fillId="59" borderId="0" applyNumberFormat="0" applyFont="0" applyBorder="0" applyAlignment="0">
      <alignment horizontal="left"/>
    </xf>
    <xf numFmtId="0" fontId="162" fillId="0" borderId="0"/>
    <xf numFmtId="0" fontId="169" fillId="0" borderId="0" applyFill="0" applyBorder="0" applyProtection="0">
      <alignment horizontal="center"/>
      <protection locked="0"/>
    </xf>
    <xf numFmtId="0" fontId="173" fillId="0" borderId="0" applyFill="0" applyBorder="0" applyProtection="0">
      <alignment horizontal="center"/>
    </xf>
    <xf numFmtId="253" fontId="117" fillId="0" borderId="0"/>
    <xf numFmtId="0" fontId="174" fillId="0" borderId="42">
      <alignment horizontal="center"/>
    </xf>
    <xf numFmtId="0" fontId="56" fillId="0" borderId="0">
      <protection locked="0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59" fillId="0" borderId="0" applyFont="0" applyFill="0" applyBorder="0" applyAlignment="0" applyProtection="0"/>
    <xf numFmtId="250" fontId="57" fillId="0" borderId="0" applyFont="0" applyFill="0" applyBorder="0" applyAlignment="0" applyProtection="0"/>
    <xf numFmtId="254" fontId="176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255" fontId="117" fillId="0" borderId="0" applyFont="0" applyFill="0" applyBorder="0" applyAlignment="0" applyProtection="0"/>
    <xf numFmtId="39" fontId="177" fillId="0" borderId="0" applyFont="0" applyFill="0" applyBorder="0" applyAlignment="0" applyProtection="0"/>
    <xf numFmtId="256" fontId="178" fillId="0" borderId="0" applyFont="0" applyFill="0" applyBorder="0" applyAlignment="0" applyProtection="0"/>
    <xf numFmtId="257" fontId="117" fillId="0" borderId="0" applyFont="0" applyFill="0" applyBorder="0" applyAlignment="0" applyProtection="0">
      <alignment horizontal="right"/>
    </xf>
    <xf numFmtId="258" fontId="56" fillId="0" borderId="0"/>
    <xf numFmtId="246" fontId="56" fillId="0" borderId="0">
      <protection locked="0"/>
    </xf>
    <xf numFmtId="3" fontId="179" fillId="0" borderId="0" applyFont="0" applyFill="0" applyBorder="0" applyAlignment="0" applyProtection="0"/>
    <xf numFmtId="0" fontId="180" fillId="0" borderId="0" applyFill="0" applyBorder="0" applyAlignment="0" applyProtection="0">
      <protection locked="0"/>
    </xf>
    <xf numFmtId="0" fontId="163" fillId="0" borderId="0" applyNumberFormat="0" applyAlignment="0">
      <alignment horizontal="left"/>
    </xf>
    <xf numFmtId="0" fontId="72" fillId="0" borderId="0" applyFont="0" applyFill="0" applyBorder="0" applyAlignment="0" applyProtection="0"/>
    <xf numFmtId="0" fontId="56" fillId="0" borderId="0">
      <protection locked="0"/>
    </xf>
    <xf numFmtId="0" fontId="59" fillId="0" borderId="0" applyFont="0" applyFill="0" applyBorder="0" applyAlignment="0" applyProtection="0"/>
    <xf numFmtId="190" fontId="171" fillId="0" borderId="0" applyFont="0" applyFill="0" applyBorder="0" applyAlignment="0" applyProtection="0"/>
    <xf numFmtId="259" fontId="77" fillId="0" borderId="0" applyFont="0" applyFill="0" applyBorder="0" applyAlignment="0" applyProtection="0"/>
    <xf numFmtId="260" fontId="117" fillId="0" borderId="0" applyFont="0" applyFill="0" applyBorder="0" applyAlignment="0" applyProtection="0">
      <alignment horizontal="right"/>
    </xf>
    <xf numFmtId="261" fontId="178" fillId="0" borderId="0" applyFont="0" applyFill="0" applyBorder="0" applyAlignment="0" applyProtection="0"/>
    <xf numFmtId="262" fontId="177" fillId="0" borderId="0" applyFont="0" applyFill="0" applyBorder="0" applyAlignment="0" applyProtection="0"/>
    <xf numFmtId="263" fontId="178" fillId="0" borderId="0" applyFont="0" applyFill="0" applyBorder="0" applyAlignment="0" applyProtection="0"/>
    <xf numFmtId="264" fontId="117" fillId="0" borderId="0" applyFont="0" applyFill="0" applyBorder="0" applyAlignment="0" applyProtection="0">
      <alignment horizontal="right"/>
    </xf>
    <xf numFmtId="265" fontId="56" fillId="0" borderId="37" applyFill="0" applyBorder="0" applyAlignment="0"/>
    <xf numFmtId="246" fontId="56" fillId="0" borderId="0">
      <protection locked="0"/>
    </xf>
    <xf numFmtId="266" fontId="94" fillId="0" borderId="0" applyFill="0" applyBorder="0" applyAlignment="0" applyProtection="0"/>
    <xf numFmtId="267" fontId="56" fillId="0" borderId="0"/>
    <xf numFmtId="49" fontId="57" fillId="0" borderId="0">
      <alignment horizontal="center"/>
    </xf>
    <xf numFmtId="49" fontId="181" fillId="0" borderId="0">
      <alignment horizontal="center"/>
    </xf>
    <xf numFmtId="49" fontId="166" fillId="0" borderId="0">
      <alignment horizontal="center"/>
    </xf>
    <xf numFmtId="49" fontId="182" fillId="0" borderId="0">
      <alignment horizontal="center"/>
    </xf>
    <xf numFmtId="0" fontId="140" fillId="0" borderId="0" applyFill="0" applyBorder="0" applyAlignment="0" applyProtection="0"/>
    <xf numFmtId="0" fontId="143" fillId="0" borderId="0" applyFont="0" applyFill="0" applyBorder="0" applyAlignment="0" applyProtection="0"/>
    <xf numFmtId="14" fontId="71" fillId="0" borderId="0" applyFill="0" applyBorder="0" applyAlignment="0"/>
    <xf numFmtId="0" fontId="140" fillId="0" borderId="0" applyFill="0" applyBorder="0" applyAlignment="0" applyProtection="0"/>
    <xf numFmtId="268" fontId="62" fillId="0" borderId="0" applyFill="0" applyBorder="0" applyProtection="0"/>
    <xf numFmtId="38" fontId="61" fillId="0" borderId="58">
      <alignment vertical="center"/>
    </xf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269" fontId="57" fillId="0" borderId="0"/>
    <xf numFmtId="250" fontId="56" fillId="0" borderId="0"/>
    <xf numFmtId="270" fontId="78" fillId="0" borderId="0" applyFont="0" applyFill="0" applyBorder="0" applyAlignment="0" applyProtection="0"/>
    <xf numFmtId="0" fontId="117" fillId="0" borderId="59" applyNumberFormat="0" applyFont="0" applyFill="0" applyAlignment="0" applyProtection="0"/>
    <xf numFmtId="271" fontId="183" fillId="0" borderId="0" applyFill="0" applyBorder="0" applyAlignment="0" applyProtection="0"/>
    <xf numFmtId="37" fontId="57" fillId="0" borderId="60">
      <alignment horizontal="right"/>
    </xf>
    <xf numFmtId="37" fontId="181" fillId="0" borderId="60">
      <alignment horizontal="right"/>
    </xf>
    <xf numFmtId="37" fontId="166" fillId="0" borderId="60">
      <alignment horizontal="right"/>
    </xf>
    <xf numFmtId="37" fontId="182" fillId="0" borderId="60">
      <alignment horizontal="right"/>
    </xf>
    <xf numFmtId="222" fontId="59" fillId="0" borderId="0" applyFont="0" applyFill="0" applyBorder="0" applyAlignment="0" applyProtection="0"/>
    <xf numFmtId="250" fontId="57" fillId="0" borderId="0" applyFill="0" applyBorder="0" applyAlignment="0"/>
    <xf numFmtId="190" fontId="171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0" fontId="164" fillId="0" borderId="0" applyNumberFormat="0" applyAlignment="0">
      <alignment horizontal="left"/>
    </xf>
    <xf numFmtId="272" fontId="57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2" fontId="140" fillId="0" borderId="0" applyFill="0" applyBorder="0" applyAlignment="0" applyProtection="0"/>
    <xf numFmtId="0" fontId="185" fillId="0" borderId="0" applyNumberFormat="0" applyFill="0" applyBorder="0" applyAlignment="0" applyProtection="0">
      <alignment vertical="top"/>
      <protection locked="0"/>
    </xf>
    <xf numFmtId="0" fontId="186" fillId="0" borderId="0" applyFill="0" applyBorder="0" applyProtection="0">
      <alignment horizontal="left"/>
    </xf>
    <xf numFmtId="0" fontId="59" fillId="0" borderId="0"/>
    <xf numFmtId="38" fontId="166" fillId="60" borderId="0" applyNumberFormat="0" applyBorder="0" applyAlignment="0" applyProtection="0"/>
    <xf numFmtId="0" fontId="117" fillId="0" borderId="0" applyFont="0" applyFill="0" applyBorder="0" applyAlignment="0" applyProtection="0">
      <alignment horizontal="right"/>
    </xf>
    <xf numFmtId="0" fontId="168" fillId="0" borderId="0" applyNumberFormat="0" applyBorder="0"/>
    <xf numFmtId="0" fontId="187" fillId="0" borderId="24" applyNumberFormat="0" applyBorder="0"/>
    <xf numFmtId="0" fontId="188" fillId="0" borderId="0"/>
    <xf numFmtId="0" fontId="167" fillId="0" borderId="0">
      <alignment horizontal="left"/>
    </xf>
    <xf numFmtId="0" fontId="168" fillId="0" borderId="57" applyNumberFormat="0" applyAlignment="0" applyProtection="0">
      <alignment horizontal="left" vertical="center"/>
    </xf>
    <xf numFmtId="0" fontId="168" fillId="0" borderId="27">
      <alignment horizontal="left" vertical="center"/>
    </xf>
    <xf numFmtId="14" fontId="169" fillId="58" borderId="40">
      <alignment horizontal="center" vertical="center" wrapText="1"/>
    </xf>
    <xf numFmtId="0" fontId="189" fillId="0" borderId="0" applyNumberFormat="0" applyFill="0" applyBorder="0" applyAlignment="0" applyProtection="0"/>
    <xf numFmtId="0" fontId="190" fillId="0" borderId="0" applyProtection="0">
      <alignment horizontal="left"/>
    </xf>
    <xf numFmtId="0" fontId="191" fillId="0" borderId="0" applyProtection="0">
      <alignment horizontal="left"/>
    </xf>
    <xf numFmtId="0" fontId="173" fillId="0" borderId="0" applyFill="0" applyAlignment="0" applyProtection="0">
      <protection locked="0"/>
    </xf>
    <xf numFmtId="0" fontId="173" fillId="0" borderId="24" applyFill="0" applyAlignment="0" applyProtection="0">
      <protection locked="0"/>
    </xf>
    <xf numFmtId="0" fontId="192" fillId="0" borderId="0"/>
    <xf numFmtId="14" fontId="169" fillId="58" borderId="40">
      <alignment horizontal="center" vertical="center" wrapText="1"/>
    </xf>
    <xf numFmtId="0" fontId="193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4" fillId="0" borderId="61" applyNumberFormat="0" applyFill="0" applyBorder="0" applyAlignment="0" applyProtection="0">
      <alignment horizontal="left"/>
    </xf>
    <xf numFmtId="0" fontId="195" fillId="0" borderId="62" applyNumberFormat="0" applyFill="0" applyAlignment="0" applyProtection="0"/>
    <xf numFmtId="0" fontId="196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273" fontId="197" fillId="61" borderId="37" applyNumberFormat="0" applyFont="0" applyBorder="0" applyAlignment="0">
      <protection locked="0"/>
    </xf>
    <xf numFmtId="10" fontId="166" fillId="62" borderId="37" applyNumberFormat="0" applyBorder="0" applyAlignment="0" applyProtection="0"/>
    <xf numFmtId="274" fontId="59" fillId="63" borderId="0"/>
    <xf numFmtId="0" fontId="195" fillId="0" borderId="0" applyNumberFormat="0" applyFill="0" applyBorder="0" applyAlignment="0">
      <protection locked="0"/>
    </xf>
    <xf numFmtId="180" fontId="57" fillId="0" borderId="0" applyFont="0" applyFill="0" applyBorder="0" applyAlignment="0" applyProtection="0"/>
    <xf numFmtId="275" fontId="59" fillId="0" borderId="0">
      <alignment vertical="center"/>
    </xf>
    <xf numFmtId="181" fontId="57" fillId="0" borderId="0" applyFont="0" applyFill="0" applyBorder="0" applyAlignment="0" applyProtection="0"/>
    <xf numFmtId="0" fontId="62" fillId="0" borderId="0" applyNumberFormat="0" applyFont="0" applyFill="0" applyBorder="0" applyProtection="0">
      <alignment horizontal="left" vertical="center"/>
    </xf>
    <xf numFmtId="250" fontId="57" fillId="0" borderId="0" applyFill="0" applyBorder="0" applyAlignment="0"/>
    <xf numFmtId="190" fontId="171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276" fontId="79" fillId="0" borderId="0">
      <alignment horizontal="justify"/>
    </xf>
    <xf numFmtId="0" fontId="180" fillId="0" borderId="0" applyFill="0" applyBorder="0" applyAlignment="0" applyProtection="0"/>
    <xf numFmtId="38" fontId="198" fillId="64" borderId="0">
      <alignment horizontal="left" indent="1"/>
    </xf>
    <xf numFmtId="191" fontId="59" fillId="0" borderId="0" applyFont="0" applyFill="0" applyBorder="0" applyAlignment="0" applyProtection="0"/>
    <xf numFmtId="41" fontId="140" fillId="0" borderId="0" applyFont="0" applyFill="0" applyBorder="0" applyAlignment="0" applyProtection="0"/>
    <xf numFmtId="180" fontId="79" fillId="0" borderId="0" applyFont="0" applyFill="0" applyBorder="0" applyAlignment="0" applyProtection="0"/>
    <xf numFmtId="277" fontId="143" fillId="0" borderId="0" applyFont="0" applyFill="0" applyBorder="0" applyAlignment="0" applyProtection="0"/>
    <xf numFmtId="278" fontId="143" fillId="0" borderId="0" applyFont="0" applyFill="0" applyBorder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37" fontId="57" fillId="0" borderId="0" applyFont="0" applyFill="0" applyBorder="0" applyAlignment="0" applyProtection="0"/>
    <xf numFmtId="0" fontId="199" fillId="52" borderId="63">
      <alignment horizontal="left" vertical="top" indent="2"/>
    </xf>
    <xf numFmtId="279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0" fontId="200" fillId="0" borderId="40"/>
    <xf numFmtId="281" fontId="85" fillId="0" borderId="0" applyFont="0" applyFill="0" applyBorder="0" applyAlignment="0" applyProtection="0"/>
    <xf numFmtId="282" fontId="85" fillId="0" borderId="0" applyFont="0" applyFill="0" applyBorder="0" applyAlignment="0" applyProtection="0"/>
    <xf numFmtId="283" fontId="57" fillId="0" borderId="0" applyFont="0" applyFill="0" applyBorder="0" applyAlignment="0" applyProtection="0"/>
    <xf numFmtId="284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71" fontId="57" fillId="0" borderId="0" applyFont="0" applyFill="0" applyBorder="0" applyAlignment="0" applyProtection="0"/>
    <xf numFmtId="276" fontId="57" fillId="0" borderId="0" applyFont="0" applyFill="0" applyBorder="0" applyAlignment="0" applyProtection="0"/>
    <xf numFmtId="285" fontId="117" fillId="0" borderId="0" applyFont="0" applyFill="0" applyBorder="0" applyAlignment="0" applyProtection="0">
      <alignment horizontal="right"/>
    </xf>
    <xf numFmtId="286" fontId="139" fillId="0" borderId="0" applyFont="0" applyFill="0" applyBorder="0" applyAlignment="0" applyProtection="0"/>
    <xf numFmtId="287" fontId="79" fillId="0" borderId="0" applyFont="0" applyFill="0" applyBorder="0" applyAlignment="0" applyProtection="0"/>
    <xf numFmtId="285" fontId="117" fillId="0" borderId="0" applyFont="0" applyFill="0" applyBorder="0" applyAlignment="0" applyProtection="0">
      <alignment horizontal="right"/>
    </xf>
    <xf numFmtId="288" fontId="56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37" fontId="201" fillId="0" borderId="0"/>
    <xf numFmtId="0" fontId="202" fillId="65" borderId="24"/>
    <xf numFmtId="37" fontId="203" fillId="0" borderId="0"/>
    <xf numFmtId="0" fontId="59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57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289" fontId="183" fillId="0" borderId="0">
      <protection locked="0"/>
    </xf>
    <xf numFmtId="0" fontId="57" fillId="0" borderId="0"/>
    <xf numFmtId="193" fontId="82" fillId="0" borderId="0">
      <protection locked="0"/>
    </xf>
    <xf numFmtId="0" fontId="206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56" fillId="0" borderId="0" applyFont="0" applyFill="0" applyBorder="0" applyAlignment="0" applyProtection="0">
      <alignment horizontal="centerContinuous"/>
    </xf>
    <xf numFmtId="190" fontId="81" fillId="0" borderId="0"/>
    <xf numFmtId="0" fontId="207" fillId="0" borderId="64">
      <alignment vertical="top" wrapText="1"/>
    </xf>
    <xf numFmtId="0" fontId="207" fillId="0" borderId="65">
      <alignment vertical="top" wrapText="1"/>
    </xf>
    <xf numFmtId="191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40" fontId="208" fillId="0" borderId="0" applyFont="0" applyFill="0" applyBorder="0" applyAlignment="0" applyProtection="0"/>
    <xf numFmtId="38" fontId="208" fillId="0" borderId="0" applyFont="0" applyFill="0" applyBorder="0" applyAlignment="0" applyProtection="0"/>
    <xf numFmtId="0" fontId="57" fillId="0" borderId="0"/>
    <xf numFmtId="9" fontId="56" fillId="0" borderId="0" applyFont="0" applyFill="0" applyBorder="0" applyAlignment="0" applyProtection="0"/>
    <xf numFmtId="4" fontId="71" fillId="52" borderId="0">
      <alignment horizontal="right"/>
    </xf>
    <xf numFmtId="0" fontId="209" fillId="52" borderId="0">
      <alignment horizontal="center" vertical="center"/>
    </xf>
    <xf numFmtId="0" fontId="210" fillId="52" borderId="66"/>
    <xf numFmtId="0" fontId="209" fillId="52" borderId="0" applyBorder="0">
      <alignment horizontal="centerContinuous"/>
    </xf>
    <xf numFmtId="0" fontId="211" fillId="52" borderId="0" applyBorder="0">
      <alignment horizontal="centerContinuous"/>
    </xf>
    <xf numFmtId="0" fontId="180" fillId="0" borderId="0">
      <alignment horizontal="left"/>
    </xf>
    <xf numFmtId="49" fontId="169" fillId="0" borderId="0"/>
    <xf numFmtId="49" fontId="168" fillId="0" borderId="0"/>
    <xf numFmtId="49" fontId="168" fillId="0" borderId="24"/>
    <xf numFmtId="49" fontId="180" fillId="0" borderId="0"/>
    <xf numFmtId="1" fontId="212" fillId="0" borderId="0" applyProtection="0">
      <alignment horizontal="right" vertical="center"/>
    </xf>
    <xf numFmtId="0" fontId="213" fillId="52" borderId="0"/>
    <xf numFmtId="0" fontId="214" fillId="52" borderId="40"/>
    <xf numFmtId="204" fontId="58" fillId="0" borderId="0"/>
    <xf numFmtId="14" fontId="139" fillId="0" borderId="0">
      <alignment horizontal="center" wrapText="1"/>
      <protection locked="0"/>
    </xf>
    <xf numFmtId="0" fontId="56" fillId="0" borderId="0">
      <protection locked="0"/>
    </xf>
    <xf numFmtId="290" fontId="178" fillId="0" borderId="0" applyFont="0" applyFill="0" applyBorder="0" applyAlignment="0" applyProtection="0"/>
    <xf numFmtId="291" fontId="117" fillId="0" borderId="0" applyFont="0" applyFill="0" applyBorder="0" applyAlignment="0" applyProtection="0"/>
    <xf numFmtId="292" fontId="57" fillId="0" borderId="0" applyFont="0" applyFill="0" applyBorder="0" applyAlignment="0" applyProtection="0"/>
    <xf numFmtId="249" fontId="57" fillId="0" borderId="0" applyFont="0" applyFill="0" applyBorder="0" applyAlignment="0" applyProtection="0"/>
    <xf numFmtId="293" fontId="57" fillId="0" borderId="0" applyFont="0" applyFill="0" applyBorder="0" applyAlignment="0" applyProtection="0"/>
    <xf numFmtId="273" fontId="79" fillId="0" borderId="0" applyFont="0" applyFill="0" applyBorder="0" applyAlignment="0" applyProtection="0"/>
    <xf numFmtId="10" fontId="57" fillId="0" borderId="0" applyFont="0" applyFill="0" applyBorder="0" applyAlignment="0" applyProtection="0"/>
    <xf numFmtId="294" fontId="178" fillId="0" borderId="0" applyFont="0" applyFill="0" applyBorder="0" applyAlignment="0" applyProtection="0"/>
    <xf numFmtId="295" fontId="117" fillId="0" borderId="0" applyFont="0" applyFill="0" applyBorder="0" applyAlignment="0" applyProtection="0"/>
    <xf numFmtId="296" fontId="178" fillId="0" borderId="0" applyFont="0" applyFill="0" applyBorder="0" applyAlignment="0" applyProtection="0"/>
    <xf numFmtId="297" fontId="117" fillId="0" borderId="0" applyFont="0" applyFill="0" applyBorder="0" applyAlignment="0" applyProtection="0"/>
    <xf numFmtId="298" fontId="178" fillId="0" borderId="0" applyFont="0" applyFill="0" applyBorder="0" applyAlignment="0" applyProtection="0"/>
    <xf numFmtId="299" fontId="117" fillId="0" borderId="0" applyFont="0" applyFill="0" applyBorder="0" applyAlignment="0" applyProtection="0"/>
    <xf numFmtId="246" fontId="56" fillId="0" borderId="0">
      <protection locked="0"/>
    </xf>
    <xf numFmtId="300" fontId="56" fillId="0" borderId="0" applyFont="0" applyFill="0" applyBorder="0" applyAlignment="0" applyProtection="0"/>
    <xf numFmtId="9" fontId="61" fillId="0" borderId="67" applyNumberFormat="0" applyBorder="0"/>
    <xf numFmtId="13" fontId="57" fillId="0" borderId="0" applyFont="0" applyFill="0" applyProtection="0"/>
    <xf numFmtId="250" fontId="57" fillId="0" borderId="0" applyFill="0" applyBorder="0" applyAlignment="0"/>
    <xf numFmtId="190" fontId="171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0" fontId="215" fillId="62" borderId="68"/>
    <xf numFmtId="180" fontId="59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0" fillId="0" borderId="40">
      <alignment horizontal="center"/>
    </xf>
    <xf numFmtId="3" fontId="61" fillId="0" borderId="0" applyFont="0" applyFill="0" applyBorder="0" applyAlignment="0" applyProtection="0"/>
    <xf numFmtId="0" fontId="61" fillId="66" borderId="0" applyNumberFormat="0" applyFont="0" applyBorder="0" applyAlignment="0" applyProtection="0"/>
    <xf numFmtId="198" fontId="57" fillId="0" borderId="0" applyFont="0" applyFill="0" applyBorder="0" applyAlignment="0" applyProtection="0"/>
    <xf numFmtId="301" fontId="59" fillId="0" borderId="0" applyNumberFormat="0" applyFill="0" applyBorder="0" applyAlignment="0" applyProtection="0">
      <alignment horizontal="left"/>
    </xf>
    <xf numFmtId="191" fontId="59" fillId="0" borderId="0" applyFont="0" applyFill="0" applyBorder="0" applyAlignment="0" applyProtection="0"/>
    <xf numFmtId="0" fontId="57" fillId="0" borderId="0"/>
    <xf numFmtId="302" fontId="85" fillId="0" borderId="0" applyFont="0" applyFill="0" applyBorder="0" applyAlignment="0" applyProtection="0"/>
    <xf numFmtId="303" fontId="85" fillId="0" borderId="0" applyFont="0" applyFill="0" applyBorder="0" applyAlignment="0" applyProtection="0"/>
    <xf numFmtId="271" fontId="216" fillId="0" borderId="0" applyFill="0" applyBorder="0" applyAlignment="0" applyProtection="0"/>
    <xf numFmtId="37" fontId="57" fillId="0" borderId="24">
      <alignment horizontal="right"/>
    </xf>
    <xf numFmtId="37" fontId="181" fillId="0" borderId="24">
      <alignment horizontal="right"/>
    </xf>
    <xf numFmtId="37" fontId="166" fillId="0" borderId="24">
      <alignment horizontal="right"/>
    </xf>
    <xf numFmtId="37" fontId="182" fillId="0" borderId="24">
      <alignment horizontal="right"/>
    </xf>
    <xf numFmtId="0" fontId="61" fillId="0" borderId="0" applyFill="0"/>
    <xf numFmtId="0" fontId="169" fillId="0" borderId="69"/>
    <xf numFmtId="0" fontId="217" fillId="0" borderId="0">
      <alignment horizontal="left" indent="1"/>
    </xf>
    <xf numFmtId="0" fontId="218" fillId="0" borderId="0" applyFill="0" applyAlignment="0" applyProtection="0"/>
    <xf numFmtId="0" fontId="200" fillId="0" borderId="0"/>
    <xf numFmtId="40" fontId="219" fillId="0" borderId="0" applyBorder="0">
      <alignment horizontal="right"/>
    </xf>
    <xf numFmtId="304" fontId="220" fillId="0" borderId="38">
      <protection locked="0"/>
    </xf>
    <xf numFmtId="304" fontId="220" fillId="0" borderId="38">
      <protection locked="0"/>
    </xf>
    <xf numFmtId="10" fontId="57" fillId="0" borderId="0">
      <alignment horizontal="right"/>
    </xf>
    <xf numFmtId="39" fontId="57" fillId="0" borderId="0">
      <alignment horizontal="right"/>
    </xf>
    <xf numFmtId="37" fontId="57" fillId="0" borderId="0">
      <alignment horizontal="right"/>
    </xf>
    <xf numFmtId="0" fontId="57" fillId="0" borderId="0">
      <alignment horizontal="left" indent="5"/>
    </xf>
    <xf numFmtId="0" fontId="57" fillId="0" borderId="0">
      <alignment horizontal="left" indent="6"/>
    </xf>
    <xf numFmtId="0" fontId="57" fillId="0" borderId="0">
      <alignment horizontal="left" indent="1"/>
    </xf>
    <xf numFmtId="0" fontId="57" fillId="0" borderId="0">
      <alignment horizontal="left" indent="2"/>
    </xf>
    <xf numFmtId="0" fontId="57" fillId="0" borderId="0">
      <alignment horizontal="left" indent="3"/>
    </xf>
    <xf numFmtId="0" fontId="57" fillId="0" borderId="0">
      <alignment horizontal="left" indent="4"/>
    </xf>
    <xf numFmtId="0" fontId="117" fillId="0" borderId="0">
      <alignment horizontal="left" indent="5"/>
    </xf>
    <xf numFmtId="0" fontId="117" fillId="0" borderId="0">
      <alignment horizontal="left" indent="6"/>
    </xf>
    <xf numFmtId="0" fontId="117" fillId="0" borderId="0">
      <alignment horizontal="left" indent="1"/>
    </xf>
    <xf numFmtId="0" fontId="117" fillId="0" borderId="0">
      <alignment horizontal="left" indent="2"/>
    </xf>
    <xf numFmtId="0" fontId="117" fillId="0" borderId="0">
      <alignment horizontal="left" indent="3"/>
    </xf>
    <xf numFmtId="0" fontId="117" fillId="0" borderId="0">
      <alignment horizontal="left" indent="4"/>
    </xf>
    <xf numFmtId="39" fontId="181" fillId="0" borderId="0">
      <alignment horizontal="right"/>
    </xf>
    <xf numFmtId="37" fontId="181" fillId="0" borderId="0">
      <alignment horizontal="right"/>
    </xf>
    <xf numFmtId="0" fontId="181" fillId="0" borderId="0">
      <alignment horizontal="left" indent="5"/>
    </xf>
    <xf numFmtId="0" fontId="181" fillId="0" borderId="0">
      <alignment horizontal="left" indent="6"/>
    </xf>
    <xf numFmtId="0" fontId="181" fillId="0" borderId="0">
      <alignment horizontal="left" indent="1"/>
    </xf>
    <xf numFmtId="0" fontId="181" fillId="0" borderId="0">
      <alignment horizontal="left" indent="2"/>
    </xf>
    <xf numFmtId="0" fontId="181" fillId="0" borderId="0">
      <alignment horizontal="left" indent="3"/>
    </xf>
    <xf numFmtId="0" fontId="181" fillId="0" borderId="0">
      <alignment horizontal="left" indent="4"/>
    </xf>
    <xf numFmtId="0" fontId="166" fillId="0" borderId="0">
      <alignment horizontal="left"/>
    </xf>
    <xf numFmtId="39" fontId="166" fillId="0" borderId="0">
      <alignment horizontal="right"/>
    </xf>
    <xf numFmtId="37" fontId="166" fillId="0" borderId="0">
      <alignment horizontal="right"/>
    </xf>
    <xf numFmtId="0" fontId="166" fillId="0" borderId="0">
      <alignment horizontal="left" indent="5"/>
    </xf>
    <xf numFmtId="0" fontId="166" fillId="0" borderId="0">
      <alignment horizontal="left" indent="6"/>
    </xf>
    <xf numFmtId="0" fontId="166" fillId="0" borderId="0">
      <alignment horizontal="left" indent="1"/>
    </xf>
    <xf numFmtId="0" fontId="166" fillId="0" borderId="0">
      <alignment horizontal="left" indent="2"/>
    </xf>
    <xf numFmtId="0" fontId="166" fillId="0" borderId="0">
      <alignment horizontal="left" indent="3"/>
    </xf>
    <xf numFmtId="0" fontId="166" fillId="0" borderId="0">
      <alignment horizontal="left" indent="4"/>
    </xf>
    <xf numFmtId="0" fontId="182" fillId="0" borderId="0">
      <alignment horizontal="left"/>
    </xf>
    <xf numFmtId="273" fontId="182" fillId="0" borderId="0">
      <alignment horizontal="right"/>
    </xf>
    <xf numFmtId="39" fontId="182" fillId="0" borderId="0">
      <alignment horizontal="right"/>
    </xf>
    <xf numFmtId="37" fontId="182" fillId="0" borderId="0">
      <alignment horizontal="right"/>
    </xf>
    <xf numFmtId="49" fontId="182" fillId="0" borderId="0">
      <alignment horizontal="left"/>
    </xf>
    <xf numFmtId="0" fontId="182" fillId="0" borderId="0">
      <alignment horizontal="left" indent="5"/>
    </xf>
    <xf numFmtId="0" fontId="182" fillId="0" borderId="0">
      <alignment horizontal="left" indent="6"/>
    </xf>
    <xf numFmtId="0" fontId="182" fillId="0" borderId="0">
      <alignment horizontal="left" indent="1"/>
    </xf>
    <xf numFmtId="0" fontId="182" fillId="0" borderId="0">
      <alignment horizontal="left" indent="2"/>
    </xf>
    <xf numFmtId="0" fontId="182" fillId="0" borderId="0">
      <alignment horizontal="left" indent="3"/>
    </xf>
    <xf numFmtId="0" fontId="182" fillId="0" borderId="0">
      <alignment horizontal="left" indent="4"/>
    </xf>
    <xf numFmtId="0" fontId="221" fillId="0" borderId="0" applyBorder="0" applyProtection="0">
      <alignment vertical="center"/>
    </xf>
    <xf numFmtId="0" fontId="169" fillId="0" borderId="0">
      <alignment horizontal="centerContinuous"/>
    </xf>
    <xf numFmtId="0" fontId="222" fillId="0" borderId="0">
      <alignment horizontal="centerContinuous"/>
    </xf>
    <xf numFmtId="0" fontId="174" fillId="0" borderId="0">
      <alignment horizontal="centerContinuous"/>
    </xf>
    <xf numFmtId="0" fontId="223" fillId="0" borderId="0">
      <alignment horizontal="centerContinuous"/>
    </xf>
    <xf numFmtId="0" fontId="117" fillId="0" borderId="24" applyBorder="0" applyProtection="0">
      <alignment horizontal="right" vertical="center"/>
    </xf>
    <xf numFmtId="0" fontId="224" fillId="67" borderId="0" applyBorder="0" applyProtection="0">
      <alignment horizontal="centerContinuous" vertical="center"/>
    </xf>
    <xf numFmtId="0" fontId="224" fillId="68" borderId="24" applyBorder="0" applyProtection="0">
      <alignment horizontal="centerContinuous" vertical="center"/>
    </xf>
    <xf numFmtId="0" fontId="57" fillId="0" borderId="0">
      <alignment horizontal="left"/>
    </xf>
    <xf numFmtId="0" fontId="181" fillId="0" borderId="0">
      <alignment horizontal="left"/>
    </xf>
    <xf numFmtId="0" fontId="166" fillId="0" borderId="0">
      <alignment horizontal="left"/>
    </xf>
    <xf numFmtId="0" fontId="182" fillId="0" borderId="0">
      <alignment horizontal="left"/>
    </xf>
    <xf numFmtId="0" fontId="225" fillId="0" borderId="0" applyFill="0" applyBorder="0" applyProtection="0">
      <alignment horizontal="left"/>
    </xf>
    <xf numFmtId="0" fontId="186" fillId="0" borderId="39" applyFill="0" applyBorder="0" applyProtection="0">
      <alignment horizontal="left" vertical="top"/>
    </xf>
    <xf numFmtId="0" fontId="226" fillId="69" borderId="0"/>
    <xf numFmtId="0" fontId="58" fillId="0" borderId="0" applyNumberFormat="0" applyBorder="0" applyAlignment="0">
      <alignment horizontal="centerContinuous" vertical="center"/>
    </xf>
    <xf numFmtId="49" fontId="117" fillId="0" borderId="0"/>
    <xf numFmtId="49" fontId="71" fillId="0" borderId="0" applyFill="0" applyBorder="0" applyAlignment="0"/>
    <xf numFmtId="305" fontId="57" fillId="0" borderId="0" applyFill="0" applyBorder="0" applyAlignment="0"/>
    <xf numFmtId="306" fontId="57" fillId="0" borderId="0" applyFill="0" applyBorder="0" applyAlignment="0"/>
    <xf numFmtId="0" fontId="84" fillId="0" borderId="0"/>
    <xf numFmtId="0" fontId="83" fillId="0" borderId="0"/>
    <xf numFmtId="0" fontId="57" fillId="0" borderId="0" applyFont="0" applyFill="0" applyBorder="0" applyAlignment="0" applyProtection="0"/>
    <xf numFmtId="0" fontId="227" fillId="0" borderId="0" applyFill="0" applyBorder="0" applyProtection="0">
      <alignment horizontal="left" vertical="top"/>
    </xf>
    <xf numFmtId="0" fontId="6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0" fontId="228" fillId="0" borderId="0"/>
    <xf numFmtId="0" fontId="180" fillId="0" borderId="0" applyNumberFormat="0"/>
    <xf numFmtId="0" fontId="229" fillId="0" borderId="0" applyFill="0" applyBorder="0" applyProtection="0">
      <alignment horizontal="centerContinuous" vertical="center"/>
    </xf>
    <xf numFmtId="0" fontId="85" fillId="52" borderId="0" applyFill="0" applyBorder="0" applyProtection="0">
      <alignment horizontal="center" vertical="center"/>
    </xf>
    <xf numFmtId="0" fontId="140" fillId="0" borderId="70" applyNumberFormat="0" applyFill="0" applyAlignment="0" applyProtection="0"/>
    <xf numFmtId="0" fontId="230" fillId="0" borderId="0">
      <alignment horizontal="fill"/>
    </xf>
    <xf numFmtId="37" fontId="166" fillId="70" borderId="0" applyNumberFormat="0" applyBorder="0" applyAlignment="0" applyProtection="0"/>
    <xf numFmtId="37" fontId="166" fillId="0" borderId="0"/>
    <xf numFmtId="3" fontId="231" fillId="0" borderId="62" applyProtection="0"/>
    <xf numFmtId="307" fontId="140" fillId="0" borderId="0" applyFont="0" applyFill="0" applyBorder="0" applyAlignment="0" applyProtection="0"/>
    <xf numFmtId="0" fontId="232" fillId="0" borderId="0"/>
    <xf numFmtId="199" fontId="56" fillId="0" borderId="0" applyFont="0" applyFill="0" applyBorder="0" applyAlignment="0" applyProtection="0"/>
    <xf numFmtId="198" fontId="56" fillId="0" borderId="0" applyFont="0" applyFill="0" applyBorder="0" applyAlignment="0" applyProtection="0"/>
    <xf numFmtId="193" fontId="82" fillId="0" borderId="0">
      <protection locked="0"/>
    </xf>
    <xf numFmtId="308" fontId="57" fillId="0" borderId="0" applyFont="0" applyFill="0" applyBorder="0" applyAlignment="0" applyProtection="0"/>
    <xf numFmtId="309" fontId="57" fillId="0" borderId="0" applyFont="0" applyFill="0" applyBorder="0" applyAlignment="0" applyProtection="0"/>
    <xf numFmtId="0" fontId="233" fillId="0" borderId="0" applyNumberFormat="0" applyFont="0" applyFill="0" applyBorder="0" applyProtection="0">
      <alignment horizontal="center" vertical="center" wrapText="1"/>
    </xf>
    <xf numFmtId="180" fontId="59" fillId="0" borderId="0" applyFont="0" applyFill="0" applyBorder="0" applyAlignment="0" applyProtection="0"/>
    <xf numFmtId="310" fontId="117" fillId="0" borderId="0" applyFont="0" applyFill="0" applyBorder="0" applyAlignment="0" applyProtection="0"/>
    <xf numFmtId="311" fontId="117" fillId="0" borderId="0" applyFont="0" applyFill="0" applyBorder="0" applyAlignment="0" applyProtection="0"/>
    <xf numFmtId="312" fontId="117" fillId="0" borderId="0" applyFont="0" applyFill="0" applyBorder="0" applyAlignment="0" applyProtection="0"/>
    <xf numFmtId="313" fontId="117" fillId="0" borderId="0" applyFont="0" applyFill="0" applyBorder="0" applyAlignment="0" applyProtection="0"/>
    <xf numFmtId="314" fontId="117" fillId="0" borderId="0" applyFont="0" applyFill="0" applyBorder="0" applyAlignment="0" applyProtection="0"/>
    <xf numFmtId="315" fontId="117" fillId="0" borderId="0" applyFont="0" applyFill="0" applyBorder="0" applyAlignment="0" applyProtection="0"/>
    <xf numFmtId="316" fontId="117" fillId="0" borderId="0" applyFont="0" applyFill="0" applyBorder="0" applyAlignment="0" applyProtection="0"/>
    <xf numFmtId="317" fontId="117" fillId="0" borderId="0" applyFont="0" applyFill="0" applyBorder="0" applyAlignment="0" applyProtection="0"/>
    <xf numFmtId="181" fontId="57" fillId="0" borderId="0" applyFont="0" applyFill="0" applyBorder="0" applyAlignment="0" applyProtection="0"/>
    <xf numFmtId="239" fontId="143" fillId="0" borderId="0" applyFont="0" applyFill="0" applyBorder="0" applyAlignment="0" applyProtection="0"/>
    <xf numFmtId="318" fontId="234" fillId="0" borderId="0" applyFont="0" applyFill="0" applyBorder="0" applyAlignment="0" applyProtection="0"/>
    <xf numFmtId="319" fontId="234" fillId="0" borderId="0" applyFont="0" applyFill="0" applyBorder="0" applyAlignment="0" applyProtection="0"/>
    <xf numFmtId="37" fontId="59" fillId="0" borderId="0"/>
    <xf numFmtId="0" fontId="234" fillId="0" borderId="0" applyFont="0" applyFill="0" applyBorder="0" applyAlignment="0" applyProtection="0"/>
    <xf numFmtId="0" fontId="234" fillId="0" borderId="0" applyFont="0" applyFill="0" applyBorder="0" applyAlignment="0" applyProtection="0"/>
    <xf numFmtId="40" fontId="235" fillId="0" borderId="0" applyFont="0" applyFill="0" applyBorder="0" applyAlignment="0" applyProtection="0"/>
    <xf numFmtId="9" fontId="236" fillId="0" borderId="0" applyFont="0" applyFill="0" applyBorder="0" applyAlignment="0" applyProtection="0"/>
    <xf numFmtId="3" fontId="237" fillId="0" borderId="66" applyFont="0" applyFill="0" applyProtection="0">
      <alignment vertical="center"/>
    </xf>
    <xf numFmtId="180" fontId="236" fillId="0" borderId="0" applyFont="0" applyFill="0" applyBorder="0" applyAlignment="0" applyProtection="0"/>
    <xf numFmtId="222" fontId="236" fillId="0" borderId="0" applyFont="0" applyFill="0" applyBorder="0" applyAlignment="0" applyProtection="0"/>
    <xf numFmtId="231" fontId="236" fillId="0" borderId="0" applyFont="0" applyFill="0" applyBorder="0" applyAlignment="0" applyProtection="0"/>
    <xf numFmtId="0" fontId="236" fillId="0" borderId="0"/>
    <xf numFmtId="0" fontId="182" fillId="0" borderId="0"/>
    <xf numFmtId="41" fontId="13" fillId="0" borderId="0" applyFont="0" applyFill="0" applyBorder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13" fillId="28" borderId="29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12" fillId="28" borderId="29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7" fillId="26" borderId="28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11" fillId="28" borderId="29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9" fillId="28" borderId="29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8" fillId="28" borderId="29" applyNumberFormat="0" applyFont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56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41" fontId="36" fillId="0" borderId="0" xfId="63" applyFont="1" applyFill="1">
      <alignment vertical="center"/>
    </xf>
    <xf numFmtId="0" fontId="36" fillId="0" borderId="0" xfId="0" applyFont="1" applyFill="1">
      <alignment vertical="center"/>
    </xf>
    <xf numFmtId="0" fontId="36" fillId="0" borderId="0" xfId="0" applyFont="1" applyFill="1" applyAlignment="1">
      <alignment horizontal="left" vertical="center"/>
    </xf>
    <xf numFmtId="41" fontId="28" fillId="0" borderId="0" xfId="0" applyNumberFormat="1" applyFont="1" applyFill="1" applyAlignment="1">
      <alignment horizontal="center" vertical="center"/>
    </xf>
    <xf numFmtId="0" fontId="36" fillId="0" borderId="0" xfId="0" applyFont="1" applyFill="1" applyAlignment="1">
      <alignment horizontal="right" vertical="center"/>
    </xf>
    <xf numFmtId="0" fontId="5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55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horizontal="center" vertical="center"/>
    </xf>
    <xf numFmtId="0" fontId="56" fillId="0" borderId="0" xfId="946">
      <alignment vertical="center"/>
    </xf>
    <xf numFmtId="41" fontId="243" fillId="0" borderId="0" xfId="3378" applyFont="1">
      <alignment vertical="center"/>
    </xf>
    <xf numFmtId="41" fontId="0" fillId="0" borderId="0" xfId="264" applyFont="1">
      <alignment vertical="center"/>
    </xf>
    <xf numFmtId="41" fontId="243" fillId="0" borderId="0" xfId="264" applyFont="1">
      <alignment vertical="center"/>
    </xf>
    <xf numFmtId="41" fontId="244" fillId="0" borderId="0" xfId="946" applyNumberFormat="1" applyFont="1">
      <alignment vertical="center"/>
    </xf>
    <xf numFmtId="0" fontId="245" fillId="0" borderId="0" xfId="946" applyFont="1">
      <alignment vertical="center"/>
    </xf>
    <xf numFmtId="0" fontId="56" fillId="0" borderId="0" xfId="946" applyBorder="1">
      <alignment vertical="center"/>
    </xf>
    <xf numFmtId="0" fontId="56" fillId="0" borderId="0" xfId="946" applyBorder="1" applyAlignment="1">
      <alignment horizontal="center" vertical="center"/>
    </xf>
    <xf numFmtId="0" fontId="56" fillId="0" borderId="0" xfId="946" applyFill="1" applyAlignment="1"/>
    <xf numFmtId="41" fontId="0" fillId="0" borderId="0" xfId="264" applyFont="1" applyFill="1">
      <alignment vertical="center"/>
    </xf>
    <xf numFmtId="0" fontId="56" fillId="0" borderId="0" xfId="946" applyFill="1">
      <alignment vertical="center"/>
    </xf>
    <xf numFmtId="0" fontId="248" fillId="0" borderId="0" xfId="946" applyFont="1" applyFill="1">
      <alignment vertical="center"/>
    </xf>
    <xf numFmtId="41" fontId="243" fillId="0" borderId="0" xfId="264" applyFont="1" applyFill="1">
      <alignment vertical="center"/>
    </xf>
    <xf numFmtId="0" fontId="36" fillId="0" borderId="76" xfId="946" applyFont="1" applyFill="1" applyBorder="1">
      <alignment vertical="center"/>
    </xf>
    <xf numFmtId="41" fontId="36" fillId="0" borderId="77" xfId="264" applyFont="1" applyFill="1" applyBorder="1">
      <alignment vertical="center"/>
    </xf>
    <xf numFmtId="41" fontId="241" fillId="0" borderId="78" xfId="264" applyFont="1" applyFill="1" applyBorder="1">
      <alignment vertical="center"/>
    </xf>
    <xf numFmtId="0" fontId="249" fillId="0" borderId="76" xfId="946" applyFont="1" applyFill="1" applyBorder="1">
      <alignment vertical="center"/>
    </xf>
    <xf numFmtId="41" fontId="36" fillId="0" borderId="78" xfId="264" applyFont="1" applyFill="1" applyBorder="1">
      <alignment vertical="center"/>
    </xf>
    <xf numFmtId="41" fontId="36" fillId="0" borderId="0" xfId="264" applyFont="1" applyFill="1" applyBorder="1">
      <alignment vertical="center"/>
    </xf>
    <xf numFmtId="41" fontId="56" fillId="0" borderId="0" xfId="946" applyNumberFormat="1">
      <alignment vertical="center"/>
    </xf>
    <xf numFmtId="0" fontId="36" fillId="0" borderId="16" xfId="946" applyFont="1" applyFill="1" applyBorder="1">
      <alignment vertical="center"/>
    </xf>
    <xf numFmtId="0" fontId="36" fillId="0" borderId="19" xfId="946" applyFont="1" applyFill="1" applyBorder="1">
      <alignment vertical="center"/>
    </xf>
    <xf numFmtId="0" fontId="36" fillId="0" borderId="25" xfId="946" applyFont="1" applyFill="1" applyBorder="1">
      <alignment vertical="center"/>
    </xf>
    <xf numFmtId="0" fontId="37" fillId="0" borderId="14" xfId="946" applyFont="1" applyFill="1" applyBorder="1">
      <alignment vertical="center"/>
    </xf>
    <xf numFmtId="320" fontId="37" fillId="0" borderId="0" xfId="3378" applyNumberFormat="1" applyFont="1" applyFill="1" applyBorder="1">
      <alignment vertical="center"/>
    </xf>
    <xf numFmtId="0" fontId="36" fillId="0" borderId="74" xfId="946" applyFont="1" applyFill="1" applyBorder="1">
      <alignment vertical="center"/>
    </xf>
    <xf numFmtId="41" fontId="241" fillId="0" borderId="75" xfId="264" applyFont="1" applyFill="1" applyBorder="1">
      <alignment vertical="center"/>
    </xf>
    <xf numFmtId="0" fontId="249" fillId="0" borderId="74" xfId="946" applyFont="1" applyFill="1" applyBorder="1">
      <alignment vertical="center"/>
    </xf>
    <xf numFmtId="41" fontId="36" fillId="0" borderId="75" xfId="264" applyFont="1" applyFill="1" applyBorder="1">
      <alignment vertical="center"/>
    </xf>
    <xf numFmtId="0" fontId="36" fillId="0" borderId="11" xfId="946" applyFont="1" applyFill="1" applyBorder="1">
      <alignment vertical="center"/>
    </xf>
    <xf numFmtId="0" fontId="36" fillId="0" borderId="20" xfId="946" applyFont="1" applyFill="1" applyBorder="1">
      <alignment vertical="center"/>
    </xf>
    <xf numFmtId="0" fontId="36" fillId="0" borderId="9" xfId="946" applyFont="1" applyFill="1" applyBorder="1">
      <alignment vertical="center"/>
    </xf>
    <xf numFmtId="0" fontId="36" fillId="0" borderId="4" xfId="946" applyFont="1" applyFill="1" applyBorder="1">
      <alignment vertical="center"/>
    </xf>
    <xf numFmtId="320" fontId="36" fillId="0" borderId="0" xfId="3378" applyNumberFormat="1" applyFont="1" applyFill="1" applyBorder="1">
      <alignment vertical="center"/>
    </xf>
    <xf numFmtId="41" fontId="242" fillId="0" borderId="0" xfId="264" applyFont="1">
      <alignment vertical="center"/>
    </xf>
    <xf numFmtId="0" fontId="36" fillId="0" borderId="1" xfId="946" applyFont="1" applyFill="1" applyBorder="1">
      <alignment vertical="center"/>
    </xf>
    <xf numFmtId="41" fontId="248" fillId="0" borderId="75" xfId="264" applyFont="1" applyFill="1" applyBorder="1">
      <alignment vertical="center"/>
    </xf>
    <xf numFmtId="0" fontId="36" fillId="0" borderId="73" xfId="946" applyFont="1" applyFill="1" applyBorder="1">
      <alignment vertical="center"/>
    </xf>
    <xf numFmtId="0" fontId="37" fillId="0" borderId="4" xfId="946" applyFont="1" applyFill="1" applyBorder="1">
      <alignment vertical="center"/>
    </xf>
    <xf numFmtId="0" fontId="36" fillId="0" borderId="0" xfId="946" applyFont="1" applyFill="1">
      <alignment vertical="center"/>
    </xf>
    <xf numFmtId="0" fontId="36" fillId="0" borderId="18" xfId="946" applyFont="1" applyFill="1" applyBorder="1">
      <alignment vertical="center"/>
    </xf>
    <xf numFmtId="0" fontId="36" fillId="0" borderId="7" xfId="946" applyFont="1" applyFill="1" applyBorder="1">
      <alignment vertical="center"/>
    </xf>
    <xf numFmtId="0" fontId="36" fillId="0" borderId="44" xfId="946" applyFont="1" applyFill="1" applyBorder="1">
      <alignment vertical="center"/>
    </xf>
    <xf numFmtId="0" fontId="36" fillId="0" borderId="71" xfId="946" applyFont="1" applyFill="1" applyBorder="1">
      <alignment vertical="center"/>
    </xf>
    <xf numFmtId="320" fontId="36" fillId="73" borderId="74" xfId="946" applyNumberFormat="1" applyFont="1" applyFill="1" applyBorder="1">
      <alignment vertical="center"/>
    </xf>
    <xf numFmtId="0" fontId="36" fillId="0" borderId="72" xfId="946" applyFont="1" applyFill="1" applyBorder="1">
      <alignment vertical="center"/>
    </xf>
    <xf numFmtId="0" fontId="249" fillId="73" borderId="74" xfId="946" applyFont="1" applyFill="1" applyBorder="1">
      <alignment vertical="center"/>
    </xf>
    <xf numFmtId="41" fontId="36" fillId="73" borderId="75" xfId="264" applyFont="1" applyFill="1" applyBorder="1">
      <alignment vertical="center"/>
    </xf>
    <xf numFmtId="0" fontId="238" fillId="76" borderId="11" xfId="946" applyFont="1" applyFill="1" applyBorder="1">
      <alignment vertical="center"/>
    </xf>
    <xf numFmtId="0" fontId="238" fillId="76" borderId="20" xfId="946" applyFont="1" applyFill="1" applyBorder="1">
      <alignment vertical="center"/>
    </xf>
    <xf numFmtId="0" fontId="238" fillId="76" borderId="9" xfId="946" applyFont="1" applyFill="1" applyBorder="1">
      <alignment vertical="center"/>
    </xf>
    <xf numFmtId="0" fontId="36" fillId="77" borderId="9" xfId="946" applyFont="1" applyFill="1" applyBorder="1">
      <alignment vertical="center"/>
    </xf>
    <xf numFmtId="0" fontId="36" fillId="78" borderId="11" xfId="946" applyFont="1" applyFill="1" applyBorder="1">
      <alignment vertical="center"/>
    </xf>
    <xf numFmtId="0" fontId="36" fillId="78" borderId="20" xfId="946" applyFont="1" applyFill="1" applyBorder="1">
      <alignment vertical="center"/>
    </xf>
    <xf numFmtId="0" fontId="36" fillId="78" borderId="9" xfId="946" applyFont="1" applyFill="1" applyBorder="1">
      <alignment vertical="center"/>
    </xf>
    <xf numFmtId="0" fontId="36" fillId="0" borderId="12" xfId="946" applyFont="1" applyFill="1" applyBorder="1">
      <alignment vertical="center"/>
    </xf>
    <xf numFmtId="0" fontId="36" fillId="0" borderId="21" xfId="946" applyFont="1" applyFill="1" applyBorder="1">
      <alignment vertical="center"/>
    </xf>
    <xf numFmtId="0" fontId="36" fillId="0" borderId="10" xfId="946" applyFont="1" applyFill="1" applyBorder="1">
      <alignment vertical="center"/>
    </xf>
    <xf numFmtId="0" fontId="19" fillId="0" borderId="0" xfId="946" applyFont="1" applyFill="1">
      <alignment vertical="center"/>
    </xf>
    <xf numFmtId="41" fontId="19" fillId="0" borderId="0" xfId="264" applyFont="1" applyFill="1">
      <alignment vertical="center"/>
    </xf>
    <xf numFmtId="0" fontId="36" fillId="0" borderId="74" xfId="946" applyFont="1" applyBorder="1">
      <alignment vertical="center"/>
    </xf>
    <xf numFmtId="41" fontId="36" fillId="0" borderId="0" xfId="264" applyFont="1" applyBorder="1">
      <alignment vertical="center"/>
    </xf>
    <xf numFmtId="41" fontId="36" fillId="0" borderId="75" xfId="264" applyFont="1" applyBorder="1">
      <alignment vertical="center"/>
    </xf>
    <xf numFmtId="321" fontId="36" fillId="0" borderId="16" xfId="3378" applyNumberFormat="1" applyFont="1" applyFill="1" applyBorder="1">
      <alignment vertical="center"/>
    </xf>
    <xf numFmtId="321" fontId="36" fillId="0" borderId="17" xfId="3378" applyNumberFormat="1" applyFont="1" applyFill="1" applyBorder="1">
      <alignment vertical="center"/>
    </xf>
    <xf numFmtId="321" fontId="36" fillId="0" borderId="11" xfId="3378" applyNumberFormat="1" applyFont="1" applyFill="1" applyBorder="1">
      <alignment vertical="center"/>
    </xf>
    <xf numFmtId="321" fontId="36" fillId="0" borderId="1" xfId="3378" applyNumberFormat="1" applyFont="1" applyFill="1" applyBorder="1">
      <alignment vertical="center"/>
    </xf>
    <xf numFmtId="321" fontId="36" fillId="0" borderId="1" xfId="946" applyNumberFormat="1" applyFont="1" applyFill="1" applyBorder="1">
      <alignment vertical="center"/>
    </xf>
    <xf numFmtId="321" fontId="36" fillId="0" borderId="12" xfId="3378" applyNumberFormat="1" applyFont="1" applyFill="1" applyBorder="1">
      <alignment vertical="center"/>
    </xf>
    <xf numFmtId="41" fontId="36" fillId="0" borderId="11" xfId="63" applyFont="1" applyFill="1" applyBorder="1">
      <alignment vertical="center"/>
    </xf>
    <xf numFmtId="41" fontId="36" fillId="0" borderId="1" xfId="63" applyFont="1" applyFill="1" applyBorder="1">
      <alignment vertical="center"/>
    </xf>
    <xf numFmtId="321" fontId="36" fillId="0" borderId="16" xfId="63" applyNumberFormat="1" applyFont="1" applyFill="1" applyBorder="1">
      <alignment vertical="center"/>
    </xf>
    <xf numFmtId="321" fontId="36" fillId="0" borderId="17" xfId="63" applyNumberFormat="1" applyFont="1" applyFill="1" applyBorder="1">
      <alignment vertical="center"/>
    </xf>
    <xf numFmtId="321" fontId="36" fillId="0" borderId="11" xfId="63" applyNumberFormat="1" applyFont="1" applyFill="1" applyBorder="1">
      <alignment vertical="center"/>
    </xf>
    <xf numFmtId="321" fontId="36" fillId="0" borderId="1" xfId="63" applyNumberFormat="1" applyFont="1" applyFill="1" applyBorder="1">
      <alignment vertical="center"/>
    </xf>
    <xf numFmtId="321" fontId="36" fillId="0" borderId="11" xfId="63" applyNumberFormat="1" applyFont="1" applyFill="1" applyBorder="1" applyAlignment="1">
      <alignment horizontal="right" vertical="center"/>
    </xf>
    <xf numFmtId="321" fontId="36" fillId="0" borderId="1" xfId="0" applyNumberFormat="1" applyFont="1" applyFill="1" applyBorder="1">
      <alignment vertical="center"/>
    </xf>
    <xf numFmtId="321" fontId="36" fillId="0" borderId="12" xfId="63" applyNumberFormat="1" applyFont="1" applyFill="1" applyBorder="1">
      <alignment vertical="center"/>
    </xf>
    <xf numFmtId="321" fontId="36" fillId="0" borderId="2" xfId="63" applyNumberFormat="1" applyFont="1" applyFill="1" applyBorder="1">
      <alignment vertical="center"/>
    </xf>
    <xf numFmtId="321" fontId="36" fillId="0" borderId="2" xfId="3378" applyNumberFormat="1" applyFont="1" applyFill="1" applyBorder="1">
      <alignment vertical="center"/>
    </xf>
    <xf numFmtId="0" fontId="56" fillId="0" borderId="39" xfId="946" applyBorder="1" applyAlignment="1">
      <alignment horizontal="center" vertical="center"/>
    </xf>
    <xf numFmtId="320" fontId="37" fillId="0" borderId="39" xfId="3378" applyNumberFormat="1" applyFont="1" applyFill="1" applyBorder="1">
      <alignment vertical="center"/>
    </xf>
    <xf numFmtId="320" fontId="36" fillId="0" borderId="39" xfId="3378" applyNumberFormat="1" applyFont="1" applyFill="1" applyBorder="1">
      <alignment vertical="center"/>
    </xf>
    <xf numFmtId="41" fontId="28" fillId="0" borderId="0" xfId="63" applyFont="1" applyFill="1" applyAlignment="1">
      <alignment vertical="center"/>
    </xf>
    <xf numFmtId="0" fontId="55" fillId="0" borderId="13" xfId="264" applyNumberFormat="1" applyFont="1" applyFill="1" applyBorder="1" applyAlignment="1">
      <alignment horizontal="left"/>
    </xf>
    <xf numFmtId="0" fontId="55" fillId="0" borderId="14" xfId="264" applyNumberFormat="1" applyFont="1" applyFill="1" applyBorder="1" applyAlignment="1">
      <alignment horizontal="left"/>
    </xf>
    <xf numFmtId="0" fontId="55" fillId="0" borderId="3" xfId="264" applyNumberFormat="1" applyFont="1" applyFill="1" applyBorder="1" applyAlignment="1">
      <alignment horizontal="left"/>
    </xf>
    <xf numFmtId="0" fontId="55" fillId="0" borderId="4" xfId="264" applyNumberFormat="1" applyFont="1" applyFill="1" applyBorder="1" applyAlignment="1">
      <alignment horizontal="left"/>
    </xf>
    <xf numFmtId="0" fontId="55" fillId="0" borderId="3" xfId="265" applyFont="1" applyFill="1" applyBorder="1"/>
    <xf numFmtId="0" fontId="55" fillId="0" borderId="4" xfId="265" applyFont="1" applyFill="1" applyBorder="1"/>
    <xf numFmtId="0" fontId="55" fillId="0" borderId="6" xfId="265" applyFont="1" applyFill="1" applyBorder="1"/>
    <xf numFmtId="0" fontId="55" fillId="0" borderId="7" xfId="265" applyFont="1" applyFill="1" applyBorder="1"/>
    <xf numFmtId="321" fontId="56" fillId="0" borderId="66" xfId="946" applyNumberFormat="1" applyFont="1" applyBorder="1">
      <alignment vertical="center"/>
    </xf>
    <xf numFmtId="321" fontId="56" fillId="0" borderId="39" xfId="946" applyNumberFormat="1" applyFont="1" applyBorder="1">
      <alignment vertical="center"/>
    </xf>
    <xf numFmtId="321" fontId="36" fillId="0" borderId="8" xfId="63" applyNumberFormat="1" applyFont="1" applyFill="1" applyBorder="1">
      <alignment vertical="center"/>
    </xf>
    <xf numFmtId="41" fontId="36" fillId="0" borderId="5" xfId="63" applyFont="1" applyFill="1" applyBorder="1">
      <alignment vertical="center"/>
    </xf>
    <xf numFmtId="0" fontId="56" fillId="0" borderId="11" xfId="946" applyBorder="1">
      <alignment vertical="center"/>
    </xf>
    <xf numFmtId="0" fontId="55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41" fontId="36" fillId="71" borderId="13" xfId="63" applyFont="1" applyFill="1" applyBorder="1" applyAlignment="1">
      <alignment horizontal="center" vertical="center"/>
    </xf>
    <xf numFmtId="41" fontId="36" fillId="71" borderId="15" xfId="63" applyFont="1" applyFill="1" applyBorder="1" applyAlignment="1">
      <alignment horizontal="center" vertical="center"/>
    </xf>
    <xf numFmtId="0" fontId="246" fillId="74" borderId="0" xfId="946" applyFont="1" applyFill="1" applyAlignment="1">
      <alignment horizontal="center" vertical="center"/>
    </xf>
    <xf numFmtId="0" fontId="246" fillId="75" borderId="0" xfId="946" applyFont="1" applyFill="1" applyAlignment="1">
      <alignment horizontal="center" vertical="center"/>
    </xf>
    <xf numFmtId="0" fontId="36" fillId="72" borderId="22" xfId="946" applyFont="1" applyFill="1" applyBorder="1" applyAlignment="1">
      <alignment horizontal="center" vertical="center"/>
    </xf>
    <xf numFmtId="0" fontId="36" fillId="72" borderId="23" xfId="946" applyFont="1" applyFill="1" applyBorder="1" applyAlignment="1">
      <alignment horizontal="center" vertical="center"/>
    </xf>
    <xf numFmtId="0" fontId="36" fillId="71" borderId="22" xfId="946" applyFont="1" applyFill="1" applyBorder="1" applyAlignment="1">
      <alignment horizontal="center" vertical="center"/>
    </xf>
    <xf numFmtId="0" fontId="36" fillId="71" borderId="23" xfId="946" applyFont="1" applyFill="1" applyBorder="1" applyAlignment="1">
      <alignment horizontal="center" vertical="center"/>
    </xf>
    <xf numFmtId="41" fontId="36" fillId="71" borderId="16" xfId="3378" applyFont="1" applyFill="1" applyBorder="1" applyAlignment="1">
      <alignment horizontal="center" vertical="center"/>
    </xf>
    <xf numFmtId="41" fontId="36" fillId="71" borderId="17" xfId="3378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41" fontId="28" fillId="0" borderId="0" xfId="63" applyFont="1" applyFill="1" applyAlignment="1">
      <alignment horizontal="center" vertical="center"/>
    </xf>
    <xf numFmtId="0" fontId="36" fillId="71" borderId="26" xfId="946" applyFont="1" applyFill="1" applyBorder="1" applyAlignment="1">
      <alignment horizontal="center" vertical="center"/>
    </xf>
    <xf numFmtId="0" fontId="36" fillId="71" borderId="27" xfId="946" applyFont="1" applyFill="1" applyBorder="1" applyAlignment="1">
      <alignment horizontal="center" vertical="center"/>
    </xf>
    <xf numFmtId="41" fontId="36" fillId="71" borderId="13" xfId="3378" applyFont="1" applyFill="1" applyBorder="1" applyAlignment="1">
      <alignment horizontal="center" vertical="center"/>
    </xf>
    <xf numFmtId="41" fontId="36" fillId="71" borderId="15" xfId="3378" applyFont="1" applyFill="1" applyBorder="1" applyAlignment="1">
      <alignment horizontal="center" vertical="center"/>
    </xf>
  </cellXfs>
  <cellStyles count="3382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0 4" xfId="3378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4 3" xfId="3379"/>
    <cellStyle name="쉼표 [0] 2 5" xfId="858"/>
    <cellStyle name="쉼표 [0] 20" xfId="3377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7 2" xfId="338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3 3" xfId="3380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m01\c\2002&#45380;&#44208;&#49328;(&#51064;&#52380;)\&#50864;&#50857;&#54616;\&#44208;&#49328;&#4943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51088;&#44552;&#54016;/2001&#45380;%2012&#50900;%2031&#51068;%20&#54788;&#51116;%20&#47924;&#50669;&#44552;&#50997;&#51092;&#5052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1200;&#51109;&#5440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dbdc\&#44221;&#50689;&#51204;&#47029;&#54016;&#44277;&#50976;\&#51312;&#51333;&#50689;3\&#44048;&#49324;&#48372;&#44256;&#49436;\97%20Draft\KET\&#49340;&#54868;9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48149;&#54805;&#48393;/My%20Documents/3D%202003/ASEM%20Capital/412tax%20ASEM/0&#44277;&#44277;&#4427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54364;&#51456;&#51312;&#49436;/&#51089;&#50629;/7110%20&#51088;&#48376;%20&#51312;&#4943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8113%20&#44032;&#47609;&#51216;&#47588;&#52636;%20TEST&#51032;%20&#50892;&#53356;&#49884;&#53944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8320%20&#54032;&#44288;&#48708;%20SAP&#51032;%20&#50892;&#53356;&#49884;&#53944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KET\&#49340;&#54868;9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유동성장기부채 "/>
      <sheetName val="장기차입금 (2)"/>
      <sheetName val="최종합계잔액시산표"/>
      <sheetName val="최종대차대조표"/>
      <sheetName val="최종손익계산서"/>
      <sheetName val="이익잉여금처분"/>
      <sheetName val="재무상태변동표"/>
      <sheetName val="현금"/>
      <sheetName val="당좌예금"/>
      <sheetName val="제예금"/>
      <sheetName val="외상매출금"/>
      <sheetName val="받을어음"/>
      <sheetName val="미수수익"/>
      <sheetName val="재고자산명세"/>
      <sheetName val="상품"/>
      <sheetName val="원재료수불"/>
      <sheetName val="제품부산물수불"/>
      <sheetName val="저장품"/>
      <sheetName val="선급금"/>
      <sheetName val="선급비용"/>
      <sheetName val="주임종대여"/>
      <sheetName val="부가세대급금"/>
      <sheetName val="장기성예금"/>
      <sheetName val="투자유가증권"/>
      <sheetName val="출자금"/>
      <sheetName val="특정현금과예금"/>
      <sheetName val="단퇴예치금"/>
      <sheetName val="가입권"/>
      <sheetName val="임차보증금"/>
      <sheetName val="유형자산"/>
      <sheetName val="건설가계정"/>
      <sheetName val="고정자산"/>
      <sheetName val="이연자산"/>
      <sheetName val="외상매입금"/>
      <sheetName val="지급어음"/>
      <sheetName val="당좌차월"/>
      <sheetName val="단기차입금"/>
      <sheetName val="미지급금"/>
      <sheetName val="선수금"/>
      <sheetName val="예수금"/>
      <sheetName val="미지급비용"/>
      <sheetName val="미지급법인세"/>
      <sheetName val="유동성사채"/>
      <sheetName val="예수보증금"/>
      <sheetName val="유동성장기부채"/>
      <sheetName val="장기차입금"/>
      <sheetName val="충당금"/>
      <sheetName val="대손충당금"/>
      <sheetName val="법인세등명세"/>
      <sheetName val="자본금"/>
      <sheetName val="수입금액"/>
      <sheetName val="매출액명세서"/>
      <sheetName val="매출원가"/>
      <sheetName val="판매비와일반관리비"/>
      <sheetName val="원가계산서"/>
      <sheetName val="제조원가"/>
      <sheetName val="수입이자"/>
      <sheetName val="수입배당금"/>
      <sheetName val="잡수입"/>
      <sheetName val="지급이자명세서"/>
      <sheetName val="사채이자"/>
      <sheetName val="유가증권처분손실"/>
      <sheetName val="잡손실"/>
      <sheetName val="할인어음"/>
      <sheetName val="매출대부가세검토"/>
      <sheetName val="94최종결산"/>
      <sheetName val="SHEET1"/>
      <sheetName val="10호(을)"/>
      <sheetName val="회사자료"/>
      <sheetName val="50호(을)"/>
      <sheetName val="34호"/>
      <sheetName val="표준BS(금융)"/>
      <sheetName val="32호"/>
      <sheetName val="시산표"/>
      <sheetName val="민감도"/>
      <sheetName val="유동성장기부채_"/>
      <sheetName val="장기차입금_(2)"/>
      <sheetName val="코드"/>
      <sheetName val="유동성장기부채_1"/>
      <sheetName val="장기차입금_(2)1"/>
      <sheetName val="M1000(LEAD)"/>
      <sheetName val="누PL"/>
      <sheetName val="결산서"/>
      <sheetName val="누TB"/>
      <sheetName val="은행"/>
      <sheetName val="MOTO"/>
      <sheetName val="INNO"/>
      <sheetName val="vlookup"/>
      <sheetName val="조선소시수"/>
      <sheetName val="I"/>
      <sheetName val="00생산실적"/>
      <sheetName val="요인별시수추이"/>
      <sheetName val="ST"/>
      <sheetName val="미지급이자(분쟁대상)"/>
      <sheetName val="Validation"/>
      <sheetName val="Datalist"/>
      <sheetName val="부서정보"/>
      <sheetName val="조직master"/>
      <sheetName val="계정master"/>
      <sheetName val="유동성장기부채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미수"/>
      <sheetName val="Sheet1"/>
      <sheetName val="선급"/>
      <sheetName val="카드채권(대출포함)"/>
      <sheetName val="TEMP1"/>
      <sheetName val="업무분장 "/>
      <sheetName val="리스"/>
      <sheetName val="#REF"/>
      <sheetName val="Prod Plan Input (Plng Bills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저장품(99.06.30)"/>
      <sheetName val="저장품(99.12.31)"/>
      <sheetName val="저장품(00.06.30)"/>
      <sheetName val="저장품(00.10.13)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작업"/>
      <sheetName val="96전기자재수불"/>
      <sheetName val="저장품"/>
      <sheetName val="감가상각비"/>
      <sheetName val="정산표"/>
      <sheetName val="하나UBS사모혼합2 (1월)"/>
      <sheetName val="증감(최종)"/>
      <sheetName val="ELF(1월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Sheet1"/>
      <sheetName val="정산표"/>
      <sheetName val="경찰공현금흐름표"/>
      <sheetName val="27"/>
      <sheetName val="분석적검토"/>
      <sheetName val="공제회계"/>
      <sheetName val="score sheet"/>
      <sheetName val="00법인세검토"/>
      <sheetName val="공제사업score sheet"/>
      <sheetName val="법인세비용 계산"/>
      <sheetName val="정관 및 회계규정"/>
      <sheetName val="주석"/>
      <sheetName val="AR"/>
      <sheetName val="총괄분석적검토"/>
      <sheetName val="Sheet2"/>
      <sheetName val="주요ISSUE 사항"/>
      <sheetName val="무형자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#REF"/>
      <sheetName val="미지급이자(분쟁대상)"/>
      <sheetName val="SALE&amp;COST"/>
      <sheetName val=" 견적서"/>
      <sheetName val="회사정보"/>
      <sheetName val="재무제표3년"/>
      <sheetName val="한계원가"/>
      <sheetName val="유통망계획"/>
      <sheetName val="SALE"/>
      <sheetName val="외화금융(97-03)"/>
      <sheetName val="통합"/>
      <sheetName val="산출기준(파견전산실)"/>
      <sheetName val="장기차입금"/>
      <sheetName val="투자유증"/>
      <sheetName val="0공공공"/>
      <sheetName val="tangi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Footnotes"/>
      <sheetName val="procedure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가맹점매출"/>
      <sheetName val="Threshold"/>
      <sheetName val="2010기말재고(INFO)"/>
      <sheetName val="GP율(INFO)"/>
      <sheetName val="2009재고(INFO)"/>
      <sheetName val="2008재고(INFO)"/>
      <sheetName val="2007재고금액의증가(info)"/>
      <sheetName val="2006재고금액의증가_info"/>
      <sheetName val="타계정대체(4분기)"/>
      <sheetName val="FF매출_2009(INFO)"/>
      <sheetName val="FF매출_2010(INFO)"/>
      <sheetName val="XREF"/>
      <sheetName val="Tickmarks"/>
      <sheetName val="기말재고(10)"/>
      <sheetName val="타계정대체(1분기)"/>
      <sheetName val="타계정대체(2분기)"/>
      <sheetName val="타계정대체(3분기)"/>
      <sheetName val="GP율"/>
      <sheetName val="3분기말재고"/>
      <sheetName val="가맹"/>
      <sheetName val="2009재고금액의증가"/>
      <sheetName val="2008재고금액의증가"/>
      <sheetName val="반기말재고"/>
      <sheetName val="타계정"/>
      <sheetName val="밀"/>
      <sheetName val="1.외주공사"/>
      <sheetName val="현금"/>
      <sheetName val="Lead"/>
      <sheetName val="Links"/>
      <sheetName val="#REF"/>
      <sheetName val="코드합계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(참고, 완료후삭제)"/>
      <sheetName val="분석적검토(SAP)"/>
      <sheetName val="Threshold산정"/>
      <sheetName val="Tickmarks"/>
      <sheetName val="Instruction"/>
    </sheetNames>
    <sheetDataSet>
      <sheetData sheetId="0" refreshError="1"/>
      <sheetData sheetId="1">
        <row r="22">
          <cell r="P22">
            <v>2812237731</v>
          </cell>
        </row>
        <row r="23">
          <cell r="P23">
            <v>438063975</v>
          </cell>
        </row>
        <row r="24">
          <cell r="P24">
            <v>91071620</v>
          </cell>
        </row>
        <row r="25">
          <cell r="P25">
            <v>666321437</v>
          </cell>
        </row>
        <row r="26">
          <cell r="P26">
            <v>4681300</v>
          </cell>
        </row>
        <row r="27">
          <cell r="P27">
            <v>417244479</v>
          </cell>
        </row>
        <row r="28">
          <cell r="P28">
            <v>33397024239</v>
          </cell>
        </row>
        <row r="29">
          <cell r="P29">
            <v>12986969222</v>
          </cell>
        </row>
        <row r="30">
          <cell r="P30">
            <v>336912516</v>
          </cell>
        </row>
        <row r="31">
          <cell r="P31">
            <v>634347210</v>
          </cell>
        </row>
        <row r="33">
          <cell r="P33">
            <v>4855559944</v>
          </cell>
        </row>
        <row r="34">
          <cell r="P34">
            <v>98655500</v>
          </cell>
        </row>
        <row r="35">
          <cell r="P35">
            <v>24991662157</v>
          </cell>
        </row>
        <row r="36">
          <cell r="P36">
            <v>227877028</v>
          </cell>
        </row>
        <row r="37">
          <cell r="P37">
            <v>125188430</v>
          </cell>
        </row>
        <row r="38">
          <cell r="P38">
            <v>393162541</v>
          </cell>
        </row>
        <row r="39">
          <cell r="P39">
            <v>15306049116</v>
          </cell>
        </row>
        <row r="40">
          <cell r="P40">
            <v>4181768041</v>
          </cell>
        </row>
        <row r="41">
          <cell r="P41">
            <v>336249576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Sheet1"/>
      <sheetName val="정산표"/>
      <sheetName val="경찰공현금흐름표"/>
      <sheetName val="27"/>
      <sheetName val="분석적검토"/>
      <sheetName val="공제회계"/>
      <sheetName val="score sheet"/>
      <sheetName val="00법인세검토"/>
      <sheetName val="공제사업score sheet"/>
      <sheetName val="법인세비용 계산"/>
      <sheetName val="정관 및 회계규정"/>
      <sheetName val="주석"/>
      <sheetName val="AR"/>
      <sheetName val="총괄분석적검토"/>
      <sheetName val="Sheet2"/>
      <sheetName val="주요ISSUE 사항"/>
      <sheetName val="무형자산"/>
      <sheetName val="부서자료"/>
      <sheetName val="완성차 미수금"/>
      <sheetName val="출입자명단"/>
      <sheetName val="삼화95"/>
      <sheetName val="1월"/>
      <sheetName val="갑지(추정)"/>
      <sheetName val="경영혁신본부"/>
      <sheetName val="99퇴직"/>
      <sheetName val="부서별공수"/>
      <sheetName val="투입공수"/>
      <sheetName val="생산"/>
      <sheetName val="자재재고"/>
      <sheetName val="재공재고"/>
      <sheetName val="품질현황-보류"/>
      <sheetName val="미지급법인세"/>
      <sheetName val="일시적차이의증감내역"/>
      <sheetName val="예상평균과세소득"/>
      <sheetName val="2006 과표및세액조정계산서"/>
      <sheetName val="소득금액조정합계표"/>
      <sheetName val="과목별소득금액조정"/>
      <sheetName val="자본금과적립금(을)"/>
      <sheetName val="퇴직충당금"/>
      <sheetName val="퇴직보험예치금"/>
      <sheetName val="Sheet3"/>
      <sheetName val="Sheet4"/>
      <sheetName val="Sheet5"/>
      <sheetName val="보정후BS"/>
      <sheetName val="YTD Sales(0411)"/>
      <sheetName val="사원명부"/>
      <sheetName val="10.31"/>
      <sheetName val="적심사표"/>
      <sheetName val="월할경비"/>
      <sheetName val="WorksheetSettings"/>
      <sheetName val="Sheet11"/>
      <sheetName val="회사정보"/>
      <sheetName val="LIST"/>
      <sheetName val="법인구분"/>
      <sheetName val="기초코드"/>
      <sheetName val="계정과목"/>
      <sheetName val="환율시트"/>
      <sheetName val="세부pl"/>
      <sheetName val="회사전체"/>
      <sheetName val="코드"/>
      <sheetName val="현금"/>
      <sheetName val="WPL"/>
      <sheetName val="수익성분석"/>
      <sheetName val="손익계산서"/>
      <sheetName val="이익잉여금처분계산서"/>
      <sheetName val="제조원가명세서"/>
      <sheetName val="현금흐름표"/>
      <sheetName val="IDONG"/>
      <sheetName val="외상매출금현황-수정분 A2"/>
      <sheetName val="감가상각"/>
      <sheetName val="총물량"/>
      <sheetName val="PAN"/>
      <sheetName val="원가율"/>
      <sheetName val="TSCLFEB"/>
      <sheetName val="지점장"/>
      <sheetName val="계수원본(99.2.28)"/>
      <sheetName val="213"/>
      <sheetName val="차액보증"/>
      <sheetName val="공통비배부기준"/>
      <sheetName val="취합표"/>
      <sheetName val="물량산출"/>
      <sheetName val="자료"/>
      <sheetName val="주요기준"/>
      <sheetName val="서식시트"/>
      <sheetName val="입력자료"/>
      <sheetName val="매출.물동명세"/>
      <sheetName val="Code"/>
      <sheetName val="Menu_Link"/>
      <sheetName val="basic_info"/>
      <sheetName val="5사남"/>
      <sheetName val="공통비(전체)"/>
      <sheetName val="제조부문배부"/>
      <sheetName val="99선급비용"/>
      <sheetName val="MH_생산"/>
      <sheetName val="보정전BS(세분류)"/>
      <sheetName val="보증금(전신전화가입권)"/>
      <sheetName val="내역"/>
      <sheetName val="설계"/>
      <sheetName val="비용"/>
      <sheetName val="관A준공"/>
      <sheetName val="대전"/>
      <sheetName val="Net PL(세분류)"/>
      <sheetName val="지역개발"/>
      <sheetName val="Voucher"/>
      <sheetName val="산출기준(파견전산실)"/>
      <sheetName val="99매출현"/>
      <sheetName val="발생집계"/>
      <sheetName val="95년간접비"/>
      <sheetName val="대차대조표"/>
      <sheetName val="①매출"/>
      <sheetName val="은행"/>
      <sheetName val="원천세납부"/>
      <sheetName val="Cash Flow"/>
      <sheetName val="6_3"/>
      <sheetName val="XREF"/>
      <sheetName val="운반장소등록"/>
      <sheetName val="기본자료"/>
      <sheetName val="Details"/>
      <sheetName val="아파트 기성내역서"/>
      <sheetName val="부도어음"/>
      <sheetName val="score_sheet"/>
      <sheetName val="공제사업score_sheet"/>
      <sheetName val="법인세비용_계산"/>
      <sheetName val="정관_및_회계규정"/>
      <sheetName val="주요ISSUE_사항"/>
      <sheetName val="완성차_미수금"/>
      <sheetName val="2006_과표및세액조정계산서"/>
      <sheetName val="외상매출금현황-수정분_A2"/>
      <sheetName val="계수원본(99_2_28)"/>
      <sheetName val="YTD_Sales(0411)"/>
      <sheetName val="10_31"/>
      <sheetName val="매출_물동명세"/>
      <sheetName val="받을어음할인및 융통어음"/>
      <sheetName val="3.판관비명세서"/>
      <sheetName val="9-1차이내역"/>
      <sheetName val="목표"/>
      <sheetName val="차수"/>
      <sheetName val="B"/>
      <sheetName val="퇴직급여충당금12.31"/>
      <sheetName val="3250-41"/>
      <sheetName val="공동"/>
      <sheetName val="단독"/>
      <sheetName val="Total"/>
      <sheetName val="ke24(0404)"/>
      <sheetName val="KE24(0403)"/>
      <sheetName val="계정code"/>
      <sheetName val="업종코드"/>
      <sheetName val="본공사"/>
      <sheetName val="양식3"/>
      <sheetName val="보빈규격"/>
      <sheetName val="정보"/>
      <sheetName val="기초"/>
      <sheetName val="추가(완)"/>
      <sheetName val="8월배정예산"/>
      <sheetName val="3"/>
      <sheetName val="1공장 재공품생산현황"/>
      <sheetName val="TCA"/>
      <sheetName val="담보평가"/>
      <sheetName val="연체대출"/>
      <sheetName val="00'미수"/>
      <sheetName val="외상매입금_Detail"/>
      <sheetName val="2.대외공문"/>
      <sheetName val="Reference"/>
      <sheetName val="CashFlow(중간집계)"/>
      <sheetName val="LoanList"/>
      <sheetName val="수h"/>
      <sheetName val="영업소실적"/>
      <sheetName val="1월실적 (2)"/>
      <sheetName val="달성율"/>
      <sheetName val="장할생활 (2)"/>
      <sheetName val="증감분석 및 연결조정"/>
      <sheetName val="입고단가기준"/>
      <sheetName val="요약BS"/>
      <sheetName val="기준봉급표"/>
      <sheetName val="범한여행"/>
      <sheetName val="이자율"/>
      <sheetName val="대차대조표12.01"/>
      <sheetName val="해외법인"/>
      <sheetName val="업무분장 "/>
      <sheetName val="총괄표"/>
      <sheetName val="우리종금예상재무제표"/>
      <sheetName val="11.17-11.23"/>
      <sheetName val="11.24-11.30"/>
      <sheetName val="기타현황"/>
      <sheetName val="Menu"/>
      <sheetName val="2.상각보정명세"/>
      <sheetName val="일위대가"/>
      <sheetName val="건축공사"/>
      <sheetName val="가정"/>
      <sheetName val="현장관리비"/>
      <sheetName val="리츠"/>
      <sheetName val="유림골조"/>
      <sheetName val="금융"/>
      <sheetName val="리스"/>
      <sheetName val="보험"/>
      <sheetName val="S&amp;R"/>
      <sheetName val="손익"/>
      <sheetName val="비교원가제출.고"/>
      <sheetName val="공사개요"/>
      <sheetName val="개인법인구분"/>
      <sheetName val="인별호봉표"/>
      <sheetName val="4-1. 매출원가 손익계획 집계표"/>
      <sheetName val="cfanal"/>
      <sheetName val="profit"/>
      <sheetName val="주주명부&lt;끝&gt;"/>
      <sheetName val="RC"/>
      <sheetName val="부산"/>
      <sheetName val="DATA"/>
      <sheetName val="하수급견적대비"/>
      <sheetName val="건설중인"/>
      <sheetName val="금액집계(리포트)"/>
      <sheetName val="본부별매출"/>
      <sheetName val="TB"/>
      <sheetName val="미지급비용2"/>
      <sheetName val="미지급비용"/>
      <sheetName val="현금흐름Ⅰ"/>
      <sheetName val="공통"/>
      <sheetName val="매출채권 및 담보비율 변동"/>
      <sheetName val="공사기성"/>
      <sheetName val="3-31"/>
      <sheetName val="합계잔액시산표"/>
      <sheetName val="의뢰건 (2)"/>
      <sheetName val="유통망계획"/>
      <sheetName val="수입"/>
      <sheetName val="실행내역서(DCU)"/>
      <sheetName val="경남"/>
      <sheetName val="경북"/>
      <sheetName val="중부"/>
      <sheetName val="5.소재"/>
      <sheetName val="손익(10월)"/>
      <sheetName val="월별손익"/>
      <sheetName val="토목"/>
      <sheetName val="적현로"/>
      <sheetName val="만기"/>
      <sheetName val="누계매출"/>
      <sheetName val="적용환율"/>
      <sheetName val="작업불가"/>
      <sheetName val="Dólar Observado"/>
      <sheetName val="Rate"/>
      <sheetName val="수불표"/>
      <sheetName val="2공구산출내역"/>
      <sheetName val="입고12"/>
      <sheetName val="출고12"/>
      <sheetName val="인원자료"/>
      <sheetName val="설계내역서"/>
      <sheetName val="해창정"/>
      <sheetName val="4.2유효폭의 계산"/>
      <sheetName val="대비"/>
      <sheetName val="크라운"/>
      <sheetName val="1.MDF1공장"/>
      <sheetName val="Summary"/>
      <sheetName val="FRDS9805"/>
      <sheetName val="대구은행"/>
      <sheetName val="사업자등록증"/>
      <sheetName val="명세서"/>
      <sheetName val="화섬 MDP"/>
      <sheetName val="각종data"/>
      <sheetName val="노임이"/>
      <sheetName val="쌍용자료"/>
      <sheetName val="대우자료"/>
      <sheetName val="시산표"/>
      <sheetName val="Sheet6"/>
      <sheetName val="미오"/>
      <sheetName val="자본금"/>
      <sheetName val="재고"/>
      <sheetName val="퇴충"/>
      <sheetName val="외상매입금점별현황"/>
      <sheetName val="A1"/>
      <sheetName val="0"/>
      <sheetName val="작성요령"/>
      <sheetName val="(실사조정)총괄"/>
      <sheetName val="#REF"/>
      <sheetName val="CAUDIT"/>
      <sheetName val="듀레이션"/>
      <sheetName val="수율"/>
      <sheetName val="근태현황"/>
      <sheetName val="1"/>
      <sheetName val="2"/>
      <sheetName val="4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0"/>
      <sheetName val="31"/>
      <sheetName val="32"/>
      <sheetName val="T6-6(7)"/>
      <sheetName val="월별"/>
      <sheetName val="其他应收款明细及帐龄分析(表5)"/>
      <sheetName val="항목"/>
      <sheetName val="급여지급"/>
      <sheetName val="조견표"/>
      <sheetName val="입력항목"/>
      <sheetName val="INFORM"/>
      <sheetName val="25.보증금(임차보증금외)"/>
      <sheetName val="국산화"/>
      <sheetName val="지성학원"/>
      <sheetName val="ILBAN"/>
      <sheetName val="IJABUNRI"/>
      <sheetName val="WELDING"/>
      <sheetName val="요약"/>
      <sheetName val="보조부문비배부"/>
      <sheetName val="계정"/>
      <sheetName val="관계사"/>
      <sheetName val="통화코드"/>
      <sheetName val="투자자산처분손익"/>
      <sheetName val="24.보증금(전신전화가입권)"/>
      <sheetName val="경비예산"/>
      <sheetName val="생산성(2차)"/>
      <sheetName val="요약(1차)"/>
      <sheetName val="경기남부"/>
      <sheetName val="이익잉여금"/>
      <sheetName val="정의"/>
      <sheetName val="E_B_L"/>
      <sheetName val="기초자료"/>
      <sheetName val="테이블"/>
      <sheetName val="J"/>
      <sheetName val="각주"/>
      <sheetName val="수리결과"/>
      <sheetName val="권리분석"/>
      <sheetName val="BM_NEW2"/>
      <sheetName val="3-4현"/>
      <sheetName val="3-3현"/>
      <sheetName val="Farmtrac(Long)"/>
      <sheetName val="Table"/>
      <sheetName val="공수"/>
      <sheetName val="비용 배부후"/>
      <sheetName val="Class-Char"/>
      <sheetName val="부재료입고집계"/>
      <sheetName val="대차정산"/>
      <sheetName val="회수율"/>
      <sheetName val="위험보험료표"/>
      <sheetName val="직급별인적"/>
      <sheetName val="RECIMAKE"/>
      <sheetName val="주주명부-가나다"/>
      <sheetName val="민감도"/>
      <sheetName val="연장수당"/>
      <sheetName val="투자자본상계"/>
      <sheetName val="총괄"/>
      <sheetName val="별첨1(임금)"/>
      <sheetName val="Scoresheet"/>
      <sheetName val="지급이자와할인료(직매각)"/>
      <sheetName val="Asset98-CAK"/>
      <sheetName val="Asset9809CAK"/>
      <sheetName val="중장기 외화자금 보정명세(PBC)"/>
      <sheetName val="당월손익계산서★"/>
      <sheetName val="기초작업"/>
      <sheetName val="Config"/>
      <sheetName val="고객지원무상출하"/>
      <sheetName val="연구소예외출고"/>
      <sheetName val="2.Critical Component Estimation"/>
      <sheetName val="상세"/>
      <sheetName val="입력.판매"/>
      <sheetName val="입력.인원"/>
      <sheetName val="0701"/>
      <sheetName val="지급보증금74"/>
      <sheetName val="분개종합(01)"/>
      <sheetName val="LEASE4"/>
      <sheetName val="마스터"/>
      <sheetName val="국민연금"/>
      <sheetName val="BOM"/>
      <sheetName val="기초해지"/>
      <sheetName val="검산금액"/>
      <sheetName val="선수보증금"/>
      <sheetName val="연체일수"/>
      <sheetName val="잔가합계"/>
      <sheetName val="중도해지진행업체"/>
      <sheetName val="기초해지2"/>
      <sheetName val="건설가계정"/>
      <sheetName val="00.08계정"/>
      <sheetName val="보증어음분류"/>
      <sheetName val="사모사채분류"/>
      <sheetName val="118.세금과공과"/>
      <sheetName val="score_sheet1"/>
      <sheetName val="공제사업score_sheet1"/>
      <sheetName val="법인세비용_계산1"/>
      <sheetName val="정관_및_회계규정1"/>
      <sheetName val="주요ISSUE_사항1"/>
      <sheetName val="완성차_미수금1"/>
      <sheetName val="2006_과표및세액조정계산서1"/>
      <sheetName val="계수원본(99_2_28)1"/>
      <sheetName val="10_311"/>
      <sheetName val="YTD_Sales(0411)1"/>
      <sheetName val="외상매출금현황-수정분_A21"/>
      <sheetName val="매출_물동명세1"/>
      <sheetName val="Net_PL(세분류)"/>
      <sheetName val="Cash_Flow"/>
      <sheetName val="아파트_기성내역서"/>
      <sheetName val="받을어음할인및_융통어음"/>
      <sheetName val="3_판관비명세서"/>
      <sheetName val="퇴직급여충당금12_31"/>
      <sheetName val="2_대외공문"/>
      <sheetName val="업무분장_"/>
      <sheetName val="증감분석_및_연결조정"/>
      <sheetName val="장할생활_(2)"/>
      <sheetName val="R&amp;D"/>
      <sheetName val="부서코드"/>
      <sheetName val="CT 재공품생산현황"/>
      <sheetName val="인원계획-미화"/>
      <sheetName val="TDTKP"/>
      <sheetName val="DK-KH"/>
      <sheetName val="T6-6(2)"/>
      <sheetName val="경영비율 "/>
      <sheetName val="뒤차축소"/>
      <sheetName val="상표권"/>
      <sheetName val="일위대가(계측기설치)"/>
      <sheetName val="#2 BSPL"/>
      <sheetName val="분개장·원장"/>
      <sheetName val="재공품"/>
      <sheetName val="대차대조"/>
      <sheetName val="판매금액기본계획"/>
      <sheetName val="판매금액실적"/>
      <sheetName val="판매금액실행계획"/>
      <sheetName val="판매수량기본계획"/>
      <sheetName val="판매수량실적"/>
      <sheetName val="판매수량실행계획"/>
      <sheetName val="해당월"/>
      <sheetName val="품셈TABLE"/>
      <sheetName val="부산9503"/>
      <sheetName val="감가상각(원본)"/>
      <sheetName val="96수표어음"/>
      <sheetName val="품종별월계"/>
      <sheetName val="공정가치"/>
      <sheetName val="기안"/>
      <sheetName val="재무제표"/>
      <sheetName val="작업일보"/>
      <sheetName val="주식적수"/>
      <sheetName val="기타"/>
      <sheetName val="제조원가"/>
      <sheetName val="재고자산명세"/>
      <sheetName val="COVER-P"/>
      <sheetName val="조흥은행"/>
      <sheetName val="확인서"/>
      <sheetName val="건설가"/>
      <sheetName val="치약_v011223"/>
      <sheetName val="본사재고"/>
      <sheetName val="Assumption"/>
      <sheetName val="보험금"/>
      <sheetName val="투자자산"/>
      <sheetName val="대손상각"/>
      <sheetName val="외상매출금"/>
      <sheetName val="받을어음"/>
      <sheetName val="재공품(3)"/>
      <sheetName val="표준원가표(2)"/>
      <sheetName val="ls"/>
      <sheetName val="퇴직충당금(3.31)(국문)"/>
      <sheetName val="관계주식"/>
      <sheetName val="페이지전경"/>
      <sheetName val="1페이지보고"/>
      <sheetName val="아울렛 농산벤더"/>
      <sheetName val="을-ATYPE"/>
      <sheetName val="주차별리스트"/>
      <sheetName val="가격비"/>
      <sheetName val="단기차입금(200006)"/>
      <sheetName val="Reference (변경)"/>
      <sheetName val="회사제시"/>
      <sheetName val="부서CODE"/>
      <sheetName val="호봉CODE"/>
      <sheetName val="송전기본"/>
      <sheetName val="유가증권미수"/>
      <sheetName val="Macro1"/>
      <sheetName val="RES"/>
      <sheetName val="全社経費"/>
      <sheetName val="実績集計"/>
      <sheetName val="実績連絡"/>
      <sheetName val="Customer"/>
      <sheetName val="버스업체(57개사)"/>
      <sheetName val="XXXXXX"/>
      <sheetName val="목차본문"/>
      <sheetName val="확정BS"/>
      <sheetName val="확정IS"/>
      <sheetName val="결손금(안)"/>
      <sheetName val="현금흐름"/>
      <sheetName val="부속명세서"/>
      <sheetName val="매출액(명) "/>
      <sheetName val="매출원가(명)"/>
      <sheetName val="경영표지"/>
      <sheetName val="영업사항"/>
      <sheetName val="대주주"/>
      <sheetName val="절감항목"/>
      <sheetName val="현장"/>
      <sheetName val="선급비용"/>
      <sheetName val="YOEMAGUM"/>
      <sheetName val="BOJUNGGM"/>
      <sheetName val="Template"/>
      <sheetName val="control sheet"/>
      <sheetName val="BACKDATA"/>
      <sheetName val="매출(총액)"/>
      <sheetName val="판관비"/>
      <sheetName val="Reference(15년)"/>
      <sheetName val="경영계획 수립 참고자료 ▶▶▶"/>
      <sheetName val="수립지침"/>
      <sheetName val="계정설명"/>
      <sheetName val="전략단위설명"/>
      <sheetName val="사업부서 작성자료 ▶▶▶"/>
      <sheetName val="15년 손익 (GS신규Vision) 요약-연간비교장"/>
      <sheetName val="15년 손익 (GS신규Vision) 요약-(간접비 포함)"/>
      <sheetName val="15년 손익-GS신규Vision"/>
      <sheetName val="매출 계획"/>
      <sheetName val="매출계획 산출근거"/>
      <sheetName val="재료비(율) 계획"/>
      <sheetName val="재료비(율) 산출근거"/>
      <sheetName val="인원인건비&amp;간접비 계획"/>
      <sheetName val="투자계획"/>
      <sheetName val="투자계획(상세)"/>
      <sheetName val="감가상각비 계산"/>
      <sheetName val="마케팅비용계획"/>
      <sheetName val="비용계획"/>
      <sheetName val="간접비 계획"/>
      <sheetName val="Reference (기존)"/>
      <sheetName val="2014년 손익"/>
      <sheetName val="15년 손익 (GDR Rental사업) 요약-연간비교장"/>
      <sheetName val="15년 손익 (GDR Rent사업) 요약-(간접비 포함)"/>
      <sheetName val="15년 손익-GDR Rental사업"/>
      <sheetName val="매출&amp;재료비&amp;비용&amp;투자 산출근거"/>
      <sheetName val="Lead"/>
      <sheetName val="부서별"/>
      <sheetName val="LeadSchedule"/>
      <sheetName val="1공장_재공품생산현황"/>
      <sheetName val="11_17-11_23"/>
      <sheetName val="11_24-11_30"/>
      <sheetName val="2_상각보정명세"/>
      <sheetName val="매출채권_및_담보비율_변동"/>
      <sheetName val="1월실적_(2)"/>
      <sheetName val="화섬_MDP"/>
      <sheetName val="비교원가제출_고"/>
      <sheetName val="5월"/>
      <sheetName val="도급비정산"/>
      <sheetName val="별제권_정리담보권1"/>
      <sheetName val="POS (2)"/>
      <sheetName val="2월특별상여"/>
      <sheetName val="9월상여"/>
      <sheetName val="05.1Q"/>
      <sheetName val="기간"/>
      <sheetName val="법인정보"/>
      <sheetName val="산업은행 경영지표"/>
      <sheetName val="unit 4"/>
      <sheetName val="계획"/>
      <sheetName val="단가"/>
      <sheetName val="부정형평가"/>
      <sheetName val="재공품평가"/>
      <sheetName val="99판매"/>
      <sheetName val="데이터유효성목록"/>
      <sheetName val="물가지수!"/>
      <sheetName val="공사별5"/>
      <sheetName val="생산기본계획"/>
      <sheetName val="생산실적"/>
      <sheetName val="생산실행계획"/>
      <sheetName val="98"/>
      <sheetName val="일위대가(가설)"/>
      <sheetName val="계정별실적"/>
      <sheetName val="10월판관"/>
      <sheetName val="마산방향"/>
      <sheetName val="진주방향"/>
      <sheetName val="내역서 (2)"/>
      <sheetName val="홍원식"/>
      <sheetName val="controll"/>
      <sheetName val="WACC"/>
      <sheetName val="물류창고제품별집계"/>
      <sheetName val="교각1"/>
      <sheetName val="편입토지조서"/>
      <sheetName val="Tiburon"/>
      <sheetName val="PL"/>
      <sheetName val="재무누계"/>
      <sheetName val="MON"/>
      <sheetName val="INCOME STATEMENT"/>
      <sheetName val="YTD"/>
      <sheetName val="인력(정규직)"/>
      <sheetName val="K-1"/>
      <sheetName val="부서현황"/>
      <sheetName val="합계"/>
      <sheetName val="gyun"/>
      <sheetName val="관계회사거래내역및 채권채무잔액 99"/>
      <sheetName val="매입수불자재"/>
      <sheetName val="수액원료"/>
      <sheetName val="COBS"/>
      <sheetName val="조회서통제표"/>
      <sheetName val="SALE"/>
      <sheetName val="입력"/>
      <sheetName val="목표관리모델(누적)"/>
      <sheetName val="건설중인자산"/>
      <sheetName val="Team 종합"/>
      <sheetName val="비품"/>
      <sheetName val="자산별귀속부서"/>
      <sheetName val="인건비예산(정규직)"/>
      <sheetName val="인건비예산(용역)"/>
      <sheetName val="공통사항"/>
      <sheetName val="部署コード"/>
      <sheetName val="급여명세서"/>
      <sheetName val="급여등록"/>
      <sheetName val="comm"/>
      <sheetName val="정리"/>
      <sheetName val="직급별인원계획"/>
      <sheetName val="사업별인원계획"/>
      <sheetName val="均等割DB"/>
      <sheetName val="VB "/>
      <sheetName val="부분품"/>
      <sheetName val="생산부대통지서"/>
      <sheetName val="유첨3.적용기준"/>
      <sheetName val="점수"/>
      <sheetName val="building"/>
      <sheetName val="건축원가"/>
      <sheetName val="보조재료비"/>
      <sheetName val="재료비"/>
      <sheetName val="2005원가집계표(합계)"/>
      <sheetName val="원가집계표(월별)"/>
      <sheetName val="생산직"/>
      <sheetName val="부서실적"/>
      <sheetName val="108.수선비"/>
      <sheetName val="SA"/>
      <sheetName val="RV미수수익보정"/>
      <sheetName val="불균등-거치외(미수)"/>
      <sheetName val="불균등-TOP(선수)"/>
      <sheetName val="처별전산"/>
      <sheetName val="Office only Letup"/>
      <sheetName val="Dólar_Observado"/>
      <sheetName val="의뢰건_(2)"/>
      <sheetName val="5_소재"/>
      <sheetName val="대차대조표12_01"/>
      <sheetName val="4_2유효폭의_계산"/>
      <sheetName val="4-1__매출원가_손익계획_집계표"/>
      <sheetName val="25_보증금(임차보증금외)"/>
      <sheetName val="24_보증금(전신전화가입권)"/>
      <sheetName val="Reference_(변경)"/>
      <sheetName val="경영계획_수립_참고자료_▶▶▶"/>
      <sheetName val="사업부서_작성자료_▶▶▶"/>
      <sheetName val="15년_손익_(GS신규Vision)_요약-연간비교장"/>
      <sheetName val="15년_손익_(GS신규Vision)_요약-(간접비_포함)"/>
      <sheetName val="15년_손익-GS신규Vision"/>
      <sheetName val="Data&amp;Result"/>
      <sheetName val="1부생산계획"/>
      <sheetName val="General Inputs"/>
      <sheetName val="CGC Inputs"/>
      <sheetName val="매출_계획"/>
      <sheetName val="매출계획_산출근거"/>
      <sheetName val="재료비(율)_계획"/>
      <sheetName val="재료비(율)_산출근거"/>
      <sheetName val="인원인건비&amp;간접비_계획"/>
      <sheetName val="감가상각비_계산"/>
      <sheetName val="간접비_계획"/>
      <sheetName val="Reference_(기존)"/>
      <sheetName val="2014년_손익"/>
      <sheetName val="15년_손익_(GDR_Rental사업)_요약-연간비교장"/>
      <sheetName val="15년_손익_(GDR_Rent사업)_요약-(간접비_포함)"/>
      <sheetName val="15년_손익-GDR_Rental사업"/>
      <sheetName val="매출&amp;재료비&amp;비용&amp;투자_산출근거"/>
      <sheetName val="1_MDF1공장"/>
      <sheetName val="CT_재공품생산현황"/>
      <sheetName val="비용_배부후"/>
      <sheetName val="에뛰드 내부관리가"/>
      <sheetName val="T48a"/>
      <sheetName val="불량"/>
      <sheetName val="보고서"/>
      <sheetName val="노임단가"/>
      <sheetName val="대환취급"/>
      <sheetName val="원자재상수"/>
      <sheetName val="원자재운송비"/>
      <sheetName val="산출내역서집계표"/>
      <sheetName val="상불"/>
      <sheetName val="Packaging cost Back Data"/>
      <sheetName val="제품구분"/>
      <sheetName val="현지법인 대손설정"/>
      <sheetName val="score_sheet2"/>
      <sheetName val="공제사업score_sheet2"/>
      <sheetName val="법인세비용_계산2"/>
      <sheetName val="정관_및_회계규정2"/>
      <sheetName val="주요ISSUE_사항2"/>
      <sheetName val="2006_과표및세액조정계산서2"/>
      <sheetName val="10_312"/>
      <sheetName val="완성차_미수금2"/>
      <sheetName val="매출_물동명세2"/>
      <sheetName val="외상매출금현황-수정분_A22"/>
      <sheetName val="YTD_Sales(0411)2"/>
      <sheetName val="계수원본(99_2_28)2"/>
      <sheetName val="Cash_Flow1"/>
      <sheetName val="Net_PL(세분류)1"/>
      <sheetName val="받을어음할인및_융통어음1"/>
      <sheetName val="3_판관비명세서1"/>
      <sheetName val="아파트_기성내역서1"/>
      <sheetName val="업무분장_1"/>
      <sheetName val="2_대외공문1"/>
      <sheetName val="장할생활_(2)1"/>
      <sheetName val="증감분석_및_연결조정1"/>
      <sheetName val="1공장_재공품생산현황1"/>
      <sheetName val="11_17-11_231"/>
      <sheetName val="11_24-11_301"/>
      <sheetName val="2_상각보정명세1"/>
      <sheetName val="매출채권_및_담보비율_변동1"/>
      <sheetName val="Dólar_Observado1"/>
      <sheetName val="비교원가제출_고1"/>
      <sheetName val="의뢰건_(2)1"/>
      <sheetName val="5_소재1"/>
      <sheetName val="1월실적_(2)1"/>
      <sheetName val="대차대조표12_011"/>
      <sheetName val="4_2유효폭의_계산1"/>
      <sheetName val="4-1__매출원가_손익계획_집계표1"/>
      <sheetName val="퇴직급여충당금12_311"/>
      <sheetName val="25_보증금(임차보증금외)1"/>
      <sheetName val="24_보증금(전신전화가입권)1"/>
      <sheetName val="1_MDF1공장1"/>
      <sheetName val="화섬_MDP1"/>
      <sheetName val="Reference_(변경)1"/>
      <sheetName val="경영계획_수립_참고자료_▶▶▶1"/>
      <sheetName val="사업부서_작성자료_▶▶▶1"/>
      <sheetName val="15년_손익_(GS신규Vision)_요약-연간비교장1"/>
      <sheetName val="15년_손익_(GS신규Vision)_요약-(간접비_포함1"/>
      <sheetName val="15년_손익-GS신규Vision1"/>
      <sheetName val="매출_계획1"/>
      <sheetName val="매출계획_산출근거1"/>
      <sheetName val="재료비(율)_계획1"/>
      <sheetName val="재료비(율)_산출근거1"/>
      <sheetName val="인원인건비&amp;간접비_계획1"/>
      <sheetName val="감가상각비_계산1"/>
      <sheetName val="간접비_계획1"/>
      <sheetName val="Reference_(기존)1"/>
      <sheetName val="2014년_손익1"/>
      <sheetName val="15년_손익_(GDR_Rental사업)_요약-연간비교장1"/>
      <sheetName val="15년_손익_(GDR_Rent사업)_요약-(간접비_포함1"/>
      <sheetName val="15년_손익-GDR_Rental사업1"/>
      <sheetName val="매출&amp;재료비&amp;비용&amp;투자_산출근거1"/>
      <sheetName val="CT_재공품생산현황1"/>
      <sheetName val="비용_배부후1"/>
      <sheetName val="품의양"/>
      <sheetName val="admin"/>
      <sheetName val="일위_파일"/>
      <sheetName val="법인별요약"/>
      <sheetName val="원가계산 (2)"/>
      <sheetName val="도근좌표"/>
      <sheetName val="요약PL"/>
      <sheetName val="참고_주임대리승진안(2013下)"/>
      <sheetName val="97년추정손익계산서"/>
      <sheetName val="0.0ControlSheet"/>
      <sheetName val="ST"/>
      <sheetName val="배부표"/>
      <sheetName val="상품입력"/>
      <sheetName val="미수수익"/>
      <sheetName val="이자수익PT"/>
      <sheetName val="현금 및 예치금Lead"/>
      <sheetName val="보정"/>
      <sheetName val="현금및예치금 명세서"/>
      <sheetName val="97년"/>
      <sheetName val="Sheet7"/>
      <sheetName val="종기실공문"/>
      <sheetName val="업체손실공수.xls"/>
      <sheetName val="기본일위"/>
      <sheetName val="EQT-ESTN"/>
      <sheetName val="기본정보"/>
      <sheetName val="지점월추이"/>
      <sheetName val="호프"/>
      <sheetName val="과8"/>
      <sheetName val="손익분석"/>
      <sheetName val="의왕"/>
      <sheetName val="2009BS_감사전"/>
      <sheetName val="scosht"/>
      <sheetName val="2009PL_감사전"/>
      <sheetName val="UTCA"/>
      <sheetName val="1주"/>
      <sheetName val="2주"/>
      <sheetName val="3주"/>
      <sheetName val="4주"/>
      <sheetName val="직급실적"/>
      <sheetName val="TUL30"/>
      <sheetName val="아울렛_농산벤더"/>
      <sheetName val="경영비율_"/>
      <sheetName val="VB_"/>
      <sheetName val="원가계산_(2)"/>
      <sheetName val="9703"/>
      <sheetName val="고정자산원본"/>
      <sheetName val="투자현황"/>
      <sheetName val="가중치_사용자본회전율"/>
      <sheetName val="EE"/>
      <sheetName val="T02"/>
      <sheetName val="f3"/>
      <sheetName val="9706"/>
      <sheetName val="시작"/>
      <sheetName val="외화금융(97-03)"/>
      <sheetName val="주요비율-낙관"/>
      <sheetName val="Ⅰ-1"/>
      <sheetName val="대차,손익"/>
      <sheetName val="손익계산서(管理)"/>
      <sheetName val="구동"/>
      <sheetName val="경비공통"/>
      <sheetName val="용역원가명세서"/>
      <sheetName val="sap`04.7.14"/>
      <sheetName val="F-1,2"/>
      <sheetName val="담당자"/>
      <sheetName val="마감분석"/>
      <sheetName val="업체별재고금액"/>
      <sheetName val="성적표96"/>
      <sheetName val="추가예산"/>
      <sheetName val="주관사업"/>
      <sheetName val="일반(본사)"/>
      <sheetName val="일반(의성)"/>
      <sheetName val="미수금(공동공사비)"/>
      <sheetName val="경영분석"/>
      <sheetName val="서식지정"/>
      <sheetName val="기계장치"/>
      <sheetName val="result0927"/>
      <sheetName val="대우자동차용역비"/>
      <sheetName val="ORIGIN"/>
      <sheetName val="대차"/>
      <sheetName val="13.보증금(전신전화가입권)"/>
      <sheetName val="호봉표"/>
      <sheetName val="형틀공사"/>
      <sheetName val="월말마감"/>
      <sheetName val="SMCB9617145"/>
      <sheetName val="잉여금"/>
      <sheetName val="붙임2-1  지급조서명세서(2001년분)"/>
      <sheetName val="支払明細"/>
      <sheetName val="영업단위-8월"/>
      <sheetName val="산근"/>
      <sheetName val="TB(BS)"/>
      <sheetName val="TB(PL)"/>
      <sheetName val="중부사업담당 1-11월 원가"/>
      <sheetName val="51102"/>
      <sheetName val="근로영수증"/>
      <sheetName val="퇴직영수증"/>
      <sheetName val="정시성현황"/>
      <sheetName val="중부사업담당_1-11월_원가"/>
      <sheetName val="US Revenue (2)"/>
      <sheetName val="Act-NCI"/>
      <sheetName val="Act-NCE"/>
      <sheetName val="Control"/>
      <sheetName val="UTMBPL"/>
      <sheetName val="중부사업담당_1-11월_원가1"/>
      <sheetName val="YM98"/>
      <sheetName val="본사감가상각대장(비품)"/>
      <sheetName val="96"/>
      <sheetName val="제조공정"/>
      <sheetName val="MA"/>
      <sheetName val="96시"/>
      <sheetName val="Index"/>
      <sheetName val="평가제외"/>
      <sheetName val="수선비"/>
      <sheetName val="WH"/>
      <sheetName val="MANAGER"/>
      <sheetName val="118_세금과공과"/>
      <sheetName val="108_수선비"/>
      <sheetName val="95D"/>
      <sheetName val="94D"/>
      <sheetName val="작업통제용"/>
      <sheetName val="93상각비"/>
      <sheetName val="보통예금"/>
      <sheetName val="2담당0113"/>
      <sheetName val="1담당0113"/>
      <sheetName val="PR제조"/>
      <sheetName val="费率"/>
      <sheetName val="현금흐름표 근거자료"/>
      <sheetName val="黄做原材料进销存"/>
      <sheetName val="관세구분시트"/>
      <sheetName val="추가강의료내역"/>
      <sheetName val="5131"/>
      <sheetName val="경영계획"/>
      <sheetName val="조립지적"/>
      <sheetName val="2004년추계"/>
      <sheetName val="별제권_정리담보권"/>
      <sheetName val="INTC"/>
      <sheetName val="조정명세서"/>
      <sheetName val="34"/>
      <sheetName val="01_12月_Lot별_판매실적.xls"/>
      <sheetName val="원시데이타"/>
      <sheetName val="차량운반구상각"/>
      <sheetName val="건물"/>
      <sheetName val="구축물"/>
      <sheetName val="당좌예금"/>
      <sheetName val="CapMult"/>
      <sheetName val="Industry Indices"/>
      <sheetName val="◀Chart_Data"/>
      <sheetName val="3사분기계획"/>
      <sheetName val="투자자산명세서"/>
      <sheetName val="명세"/>
      <sheetName val="BOX명칭"/>
      <sheetName val="95WBS"/>
      <sheetName val="공항,제주 판매율 분석"/>
      <sheetName val="1_현금흐름표"/>
      <sheetName val="조건식"/>
      <sheetName val="산업잠재수요현황"/>
      <sheetName val="산업체판매량세부내역"/>
      <sheetName val="매입계산서"/>
      <sheetName val="원가배부작업시간"/>
      <sheetName val="외화"/>
      <sheetName val="LEAD SHEET (K상각후회수율)"/>
      <sheetName val="제작실적"/>
      <sheetName val="PC실적"/>
      <sheetName val="신부서코드"/>
      <sheetName val="충당금"/>
      <sheetName val="EXPENSE"/>
      <sheetName val="일위대가표"/>
      <sheetName val="이름표"/>
      <sheetName val="현금흐름계산"/>
      <sheetName val="단기금융상품"/>
      <sheetName val="영업미수금"/>
      <sheetName val="저장품"/>
      <sheetName val="가동설비"/>
      <sheetName val="고정부채"/>
      <sheetName val="손익계산서(성질별)상수도"/>
      <sheetName val="차이명세"/>
      <sheetName val="총괄원가"/>
      <sheetName val="경영분석산식(참고)"/>
      <sheetName val="차입금상환표"/>
      <sheetName val="건설중인자산(기타)"/>
      <sheetName val="23기-3분기결산PL"/>
      <sheetName val="피보험자명세(럭키확정분)"/>
      <sheetName val="예적금"/>
      <sheetName val="bs"/>
      <sheetName val="8월"/>
      <sheetName val="파워콤"/>
      <sheetName val="기초데이타"/>
      <sheetName val="배서어음명세서"/>
      <sheetName val="fnc"/>
      <sheetName val="Re1"/>
      <sheetName val="2.지분법적용주식Leadsheet(회사제시)"/>
      <sheetName val="시설이용권명세서"/>
      <sheetName val="PUR-12K"/>
      <sheetName val="인사자료총집계"/>
      <sheetName val="연평잔"/>
      <sheetName val="SE_Output"/>
      <sheetName val="원가배분01년(등본)"/>
      <sheetName val="공구기구"/>
      <sheetName val="은행조회서"/>
      <sheetName val="23을"/>
      <sheetName val="본사_09"/>
      <sheetName val="score_sheet3"/>
      <sheetName val="공제사업score_sheet3"/>
      <sheetName val="법인세비용_계산3"/>
      <sheetName val="정관_및_회계규정3"/>
      <sheetName val="주요ISSUE_사항3"/>
      <sheetName val="10_313"/>
      <sheetName val="완성차_미수금3"/>
      <sheetName val="2006_과표및세액조정계산서3"/>
      <sheetName val="매출_물동명세3"/>
      <sheetName val="Net_PL(세분류)2"/>
      <sheetName val="계수원본(99_2_28)3"/>
      <sheetName val="YTD_Sales(0411)3"/>
      <sheetName val="외상매출금현황-수정분_A23"/>
      <sheetName val="Cash_Flow2"/>
      <sheetName val="3_판관비명세서2"/>
      <sheetName val="11_17-11_232"/>
      <sheetName val="11_24-11_302"/>
      <sheetName val="2_상각보정명세2"/>
      <sheetName val="2_대외공문2"/>
      <sheetName val="업무분장_2"/>
      <sheetName val="1공장_재공품생산현황2"/>
      <sheetName val="비교원가제출_고2"/>
      <sheetName val="아파트_기성내역서2"/>
      <sheetName val="장할생활_(2)2"/>
      <sheetName val="증감분석_및_연결조정2"/>
      <sheetName val="받을어음할인및_융통어음2"/>
      <sheetName val="의뢰건_(2)2"/>
      <sheetName val="5_소재2"/>
      <sheetName val="1월실적_(2)2"/>
      <sheetName val="매출채권_및_담보비율_변동2"/>
      <sheetName val="Dólar_Observado2"/>
      <sheetName val="대차대조표12_012"/>
      <sheetName val="4_2유효폭의_계산2"/>
      <sheetName val="4-1__매출원가_손익계획_집계표2"/>
      <sheetName val="화섬_MDP2"/>
      <sheetName val="퇴직급여충당금12_312"/>
      <sheetName val="25_보증금(임차보증금외)2"/>
      <sheetName val="24_보증금(전신전화가입권)2"/>
      <sheetName val="1_MDF1공장2"/>
      <sheetName val="비용_배부후2"/>
      <sheetName val="입력_판매"/>
      <sheetName val="입력_인원"/>
      <sheetName val="2_Critical_Component_Estimation"/>
      <sheetName val="00_08계정"/>
      <sheetName val="CT_재공품생산현황2"/>
      <sheetName val="중장기_외화자금_보정명세(PBC)"/>
      <sheetName val="#2_BSPL"/>
      <sheetName val="퇴직충당금(3_31)(국문)"/>
      <sheetName val="Reference_(변경)2"/>
      <sheetName val="매출액(명)_"/>
      <sheetName val="control_sheet"/>
      <sheetName val="경영계획_수립_참고자료_▶▶▶2"/>
      <sheetName val="사업부서_작성자료_▶▶▶2"/>
      <sheetName val="15년_손익_(GS신규Vision)_요약-연간비교장2"/>
      <sheetName val="15년_손익_(GS신규Vision)_요약-(간접비_포함2"/>
      <sheetName val="15년_손익-GS신규Vision2"/>
      <sheetName val="매출_계획2"/>
      <sheetName val="매출계획_산출근거2"/>
      <sheetName val="재료비(율)_계획2"/>
      <sheetName val="재료비(율)_산출근거2"/>
      <sheetName val="인원인건비&amp;간접비_계획2"/>
      <sheetName val="감가상각비_계산2"/>
      <sheetName val="간접비_계획2"/>
      <sheetName val="Reference_(기존)2"/>
      <sheetName val="2014년_손익2"/>
      <sheetName val="15년_손익_(GDR_Rental사업)_요약-연간비교장2"/>
      <sheetName val="15년_손익_(GDR_Rent사업)_요약-(간접비_포함2"/>
      <sheetName val="15년_손익-GDR_Rental사업2"/>
      <sheetName val="매출&amp;재료비&amp;비용&amp;투자_산출근거2"/>
      <sheetName val="General_Inputs"/>
      <sheetName val="CGC_Inputs"/>
      <sheetName val="Office_only_Letup"/>
      <sheetName val="유첨3_적용기준"/>
      <sheetName val="POS_(2)"/>
      <sheetName val="05_1Q"/>
      <sheetName val="산업은행_경영지표"/>
      <sheetName val="에뛰드_내부관리가"/>
      <sheetName val="INCOME_STATEMENT"/>
      <sheetName val="Packaging_cost_Back_Data"/>
      <sheetName val="현지법인_대손설정"/>
      <sheetName val="unit_4"/>
      <sheetName val="내역서_(2)"/>
      <sheetName val="관계회사거래내역및_채권채무잔액_99"/>
      <sheetName val="Team_종합"/>
      <sheetName val="현금_및_예치금Lead"/>
      <sheetName val="현금및예치금_명세서"/>
      <sheetName val="0_0ControlSheet"/>
      <sheetName val="업체손실공수_xls"/>
      <sheetName val="0000"/>
      <sheetName val="진도현황"/>
      <sheetName val="책임준비금"/>
      <sheetName val="관재"/>
      <sheetName val="원본"/>
      <sheetName val="118_세금과공과1"/>
      <sheetName val="108_수선비1"/>
      <sheetName val="sap`04_7_14"/>
      <sheetName val="13_보증금(전신전화가입권)"/>
      <sheetName val="붙임2-1__지급조서명세서(2001년분)"/>
      <sheetName val="공항,제주_판매율_분석"/>
      <sheetName val="US_Revenue_(2)"/>
      <sheetName val="CF_RE type"/>
      <sheetName val="시산"/>
      <sheetName val="관리1"/>
      <sheetName val="CASH"/>
      <sheetName val="평가예상(200308)"/>
      <sheetName val="본사"/>
      <sheetName val="Main"/>
      <sheetName val="F-4,5"/>
      <sheetName val="취득"/>
      <sheetName val="매출채권등리드"/>
      <sheetName val="99.7월 당월회수 실적"/>
      <sheetName val="CF_Assumption"/>
      <sheetName val="7 _2_"/>
      <sheetName val="결산비용"/>
      <sheetName val="부산물"/>
      <sheetName val="상품원가"/>
      <sheetName val="전부인쇄"/>
      <sheetName val="Bank charge"/>
      <sheetName val="FC-101"/>
      <sheetName val="첨부1"/>
      <sheetName val="99년하반기"/>
      <sheetName val="총제품수불"/>
      <sheetName val="작성양식"/>
      <sheetName val="차입"/>
      <sheetName val="년간 자금계획(90일 적용)"/>
      <sheetName val="표2"/>
      <sheetName val="CC Down load 0716"/>
      <sheetName val="월급제"/>
      <sheetName val="신공항A-9(원가수정)"/>
      <sheetName val="DB"/>
      <sheetName val="TAL"/>
      <sheetName val="하우투_집계"/>
      <sheetName val="제품수불(대체)"/>
      <sheetName val="원재료입력"/>
      <sheetName val="제품입력"/>
      <sheetName val="Dec-02"/>
      <sheetName val="Jun-04"/>
      <sheetName val="Oct-02"/>
      <sheetName val="9710"/>
      <sheetName val="월별보고표"/>
      <sheetName val="특별경비"/>
      <sheetName val="긴급근무"/>
      <sheetName val="현금등가물"/>
      <sheetName val="KA021901"/>
      <sheetName val="매출및매출채권"/>
      <sheetName val="조정전"/>
      <sheetName val="표시트"/>
      <sheetName val="서비스별 매출추이"/>
      <sheetName val="값목록(Do not touch)"/>
      <sheetName val="Sheet1 (2)"/>
      <sheetName val="아울렛_농산벤더1"/>
      <sheetName val="중부사업담당_1-11월_원가2"/>
      <sheetName val="허들조견표"/>
      <sheetName val="N賃率-職"/>
      <sheetName val="Item LIST"/>
      <sheetName val="Volume LIST"/>
      <sheetName val="년월차수당"/>
      <sheetName val="상여금"/>
      <sheetName val="GEN Inputs"/>
      <sheetName val="WACC_BUILDUP"/>
      <sheetName val="IRR"/>
      <sheetName val="급상여기초정보_08"/>
      <sheetName val="본사_08"/>
      <sheetName val="대항목"/>
      <sheetName val="질의(금액)참조"/>
      <sheetName val="손익항목표"/>
      <sheetName val="고급필터"/>
      <sheetName val="99입장목표"/>
      <sheetName val="금액"/>
      <sheetName val="流资汇总"/>
      <sheetName val="981-4분기"/>
      <sheetName val="재정비직인"/>
      <sheetName val="재정비내역"/>
      <sheetName val="지적고시내역"/>
      <sheetName val="경영비율_1"/>
      <sheetName val="원가계산_(2)1"/>
      <sheetName val="VB_1"/>
      <sheetName val="01_12月_Lot별_판매실적_xls"/>
      <sheetName val="Industry_Indices"/>
      <sheetName val="현금흐름표_근거자료"/>
      <sheetName val="잡급"/>
      <sheetName val="급여"/>
      <sheetName val="회원수&amp;결제&amp;매출"/>
      <sheetName val="지급수수료"/>
      <sheetName val="Assumptions"/>
      <sheetName val="매립"/>
      <sheetName val="내역서"/>
      <sheetName val="JP_GP_UP통합"/>
      <sheetName val="참고_ 카본단가 비교"/>
      <sheetName val="자산"/>
      <sheetName val="주거"/>
      <sheetName val="DATA 입력란"/>
      <sheetName val="1. 설계조건 2.단면가정 3. 하중계산"/>
      <sheetName val="주관1"/>
      <sheetName val="결과확인공문_KEIT"/>
      <sheetName val="감사보고서 (날인X)_KEIT"/>
      <sheetName val="감사보고서_KEIT"/>
      <sheetName val="총괄검토결과내역_KEIT"/>
      <sheetName val="별첨_상세내역_KEIT"/>
      <sheetName val="불인정내역_KEIT"/>
      <sheetName val="결과확인공문_KIAT"/>
      <sheetName val="감사보고서 (날인X)_KIAT"/>
      <sheetName val="감사보고서_KIAT"/>
      <sheetName val="검토결과_KIAT"/>
      <sheetName val="기관별_검토결과_KIAT"/>
      <sheetName val="불인정사항_KIAT"/>
      <sheetName val="결과확인공문-최종결과시(전담)_KETEP"/>
      <sheetName val="결과확인공문-최종결과시(수행)_KETEP"/>
      <sheetName val="결과확인공문-최종결과시_KETEP"/>
      <sheetName val="감사보고서 (날인X)_KETEP"/>
      <sheetName val="감사보고서_KETEP"/>
      <sheetName val="검토결과_KETEP"/>
      <sheetName val="기관별검토결과_KETEP"/>
      <sheetName val="불인정내역_KETEP"/>
      <sheetName val="사용현황"/>
      <sheetName val="인건비"/>
      <sheetName val="환수금계산"/>
      <sheetName val="재원별지출내역"/>
      <sheetName val="재원별지출내역 (2)"/>
      <sheetName val="이월금"/>
      <sheetName val="연구시설·장비 및 재료비"/>
      <sheetName val="연구활동비"/>
      <sheetName val="학생인건비"/>
      <sheetName val="연구과제추진비"/>
      <sheetName val="연구수당"/>
      <sheetName val="간접비"/>
      <sheetName val="세목별 사용내역조회"/>
      <sheetName val="검토내역"/>
      <sheetName val="참여율"/>
      <sheetName val="인건비_피벗"/>
      <sheetName val="내부인건비_(DB)"/>
      <sheetName val="인건비시트"/>
      <sheetName val="★인건비시트_(재)경북테크노파크"/>
      <sheetName val="★인건비시트_재단법인경북차량용임베디드기술연구원"/>
      <sheetName val="인건비 소요 명세"/>
      <sheetName val="검토내역_문구"/>
      <sheetName val="서식"/>
      <sheetName val="간접비율"/>
      <sheetName val="수입검사현황 Rev1"/>
      <sheetName val="7.3 DY팀"/>
      <sheetName val="수정사항집계표"/>
      <sheetName val="부실채권"/>
      <sheetName val="집계표"/>
      <sheetName val="미지금(01)"/>
      <sheetName val="기구표"/>
      <sheetName val="장기차입금"/>
      <sheetName val="MIJIBI"/>
      <sheetName val="6D257"/>
      <sheetName val="주당순이익1분기"/>
      <sheetName val="비교"/>
      <sheetName val="조회서"/>
      <sheetName val="05현금등가"/>
      <sheetName val="8월차잔"/>
      <sheetName val="정기적금"/>
      <sheetName val="일반부표"/>
      <sheetName val="ST제품"/>
      <sheetName val="AQL(0.65)"/>
      <sheetName val="compare2"/>
      <sheetName val="치약_v011㤂ᖄ됁"/>
      <sheetName val="치약_v011_x0000_츀"/>
      <sheetName val="김종록2"/>
      <sheetName val="구매차입"/>
      <sheetName val="U3.1"/>
      <sheetName val="영업외손익등"/>
      <sheetName val="maccp04"/>
      <sheetName val="10월"/>
      <sheetName val="투자유가증권"/>
      <sheetName val="01is(누계)"/>
      <sheetName val="용연"/>
      <sheetName val="울산"/>
      <sheetName val="진천"/>
      <sheetName val="구미"/>
      <sheetName val="대구"/>
      <sheetName val="언양"/>
      <sheetName val="기본입력사항"/>
      <sheetName val="매출96(장항)"/>
      <sheetName val="KUBYEA"/>
      <sheetName val="목차"/>
      <sheetName val="제품분류코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 refreshError="1"/>
      <sheetData sheetId="650" refreshError="1"/>
      <sheetData sheetId="651" refreshError="1"/>
      <sheetData sheetId="652" refreshError="1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 refreshError="1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/>
      <sheetData sheetId="1036"/>
      <sheetData sheetId="1037"/>
      <sheetData sheetId="1038"/>
      <sheetData sheetId="1039"/>
      <sheetData sheetId="1040"/>
      <sheetData sheetId="104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/>
      <sheetData sheetId="1093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/>
      <sheetData sheetId="1117"/>
      <sheetData sheetId="1118"/>
      <sheetData sheetId="1119"/>
      <sheetData sheetId="1120"/>
      <sheetData sheetId="112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/>
      <sheetData sheetId="1219" refreshError="1"/>
      <sheetData sheetId="1220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A1638"/>
  <sheetViews>
    <sheetView showGridLines="0" tabSelected="1" zoomScale="120" zoomScaleNormal="120" workbookViewId="0">
      <pane ySplit="7" topLeftCell="A8" activePane="bottomLeft" state="frozen"/>
      <selection pane="bottomLeft"/>
    </sheetView>
  </sheetViews>
  <sheetFormatPr defaultRowHeight="16.5"/>
  <cols>
    <col min="1" max="1" width="7.75" style="10" customWidth="1"/>
    <col min="2" max="2" width="25.75" style="10" hidden="1" customWidth="1"/>
    <col min="3" max="3" width="11.5" style="12" hidden="1" customWidth="1"/>
    <col min="4" max="4" width="16.75" style="10" hidden="1" customWidth="1"/>
    <col min="5" max="5" width="3.625" style="10" hidden="1" customWidth="1"/>
    <col min="6" max="6" width="20" style="10" hidden="1" customWidth="1"/>
    <col min="7" max="7" width="11.375" style="12" hidden="1" customWidth="1"/>
    <col min="8" max="8" width="15.625" style="13" hidden="1" customWidth="1"/>
    <col min="9" max="9" width="4.125" style="13" hidden="1" customWidth="1"/>
    <col min="10" max="10" width="20" style="10" hidden="1" customWidth="1"/>
    <col min="11" max="11" width="11.375" style="12" hidden="1" customWidth="1"/>
    <col min="12" max="12" width="15.625" style="13" hidden="1" customWidth="1"/>
    <col min="13" max="13" width="4.875" style="10" hidden="1" customWidth="1"/>
    <col min="14" max="14" width="11.875" style="10" hidden="1" customWidth="1"/>
    <col min="15" max="20" width="5.875" style="10" hidden="1" customWidth="1"/>
    <col min="21" max="24" width="1.125" style="10" customWidth="1"/>
    <col min="25" max="25" width="27.75" style="10" customWidth="1"/>
    <col min="26" max="26" width="14.875" style="10" customWidth="1"/>
    <col min="27" max="27" width="15" style="10" customWidth="1"/>
    <col min="28" max="28" width="14.875" style="10" customWidth="1"/>
    <col min="29" max="29" width="15" style="10" customWidth="1"/>
    <col min="30" max="38" width="3.375" style="15" customWidth="1"/>
    <col min="39" max="39" width="3.375" style="10" customWidth="1"/>
    <col min="40" max="41" width="1.25" style="10" customWidth="1"/>
    <col min="42" max="42" width="3.75" style="10" customWidth="1"/>
    <col min="43" max="43" width="17.125" style="10" hidden="1" customWidth="1"/>
    <col min="44" max="44" width="15.5" style="10" customWidth="1"/>
    <col min="45" max="46" width="9" style="10" customWidth="1"/>
    <col min="47" max="50" width="2" style="2" customWidth="1"/>
    <col min="51" max="51" width="27.375" style="2" customWidth="1"/>
    <col min="52" max="53" width="16" style="1" customWidth="1"/>
    <col min="54" max="16384" width="9" style="10"/>
  </cols>
  <sheetData>
    <row r="1" spans="2:53">
      <c r="C1" s="10"/>
      <c r="D1" s="11"/>
      <c r="AA1" s="14"/>
      <c r="AC1" s="14"/>
    </row>
    <row r="2" spans="2:53">
      <c r="C2" s="10"/>
      <c r="D2" s="11"/>
      <c r="U2" s="108" t="s">
        <v>229</v>
      </c>
      <c r="V2" s="108"/>
      <c r="W2" s="108"/>
      <c r="X2" s="108"/>
      <c r="Y2" s="108"/>
      <c r="Z2" s="108"/>
      <c r="AA2" s="108"/>
      <c r="AB2" s="108"/>
      <c r="AC2" s="108"/>
      <c r="AU2" s="10"/>
      <c r="AV2" s="10"/>
      <c r="AW2" s="10"/>
      <c r="AX2" s="10"/>
      <c r="AY2" s="10"/>
      <c r="AZ2" s="10"/>
      <c r="BA2" s="10"/>
    </row>
    <row r="3" spans="2:53">
      <c r="C3" s="10"/>
      <c r="D3" s="11"/>
      <c r="U3" s="9"/>
      <c r="V3" s="9"/>
      <c r="W3" s="9"/>
      <c r="X3" s="9"/>
      <c r="Y3" s="9"/>
      <c r="Z3" s="9"/>
      <c r="AA3" s="4"/>
      <c r="AB3" s="9"/>
      <c r="AC3" s="4"/>
      <c r="AU3" s="9"/>
      <c r="AV3" s="9"/>
      <c r="AW3" s="9"/>
      <c r="AX3" s="9"/>
      <c r="AY3" s="9"/>
      <c r="AZ3" s="9"/>
      <c r="BA3" s="4"/>
    </row>
    <row r="4" spans="2:53">
      <c r="C4" s="10"/>
      <c r="D4" s="11"/>
      <c r="U4" s="107" t="s">
        <v>245</v>
      </c>
      <c r="V4" s="107"/>
      <c r="W4" s="107"/>
      <c r="X4" s="107"/>
      <c r="Y4" s="107"/>
      <c r="Z4" s="107"/>
      <c r="AA4" s="107"/>
      <c r="AB4" s="107"/>
      <c r="AC4" s="107"/>
      <c r="AU4" s="6"/>
      <c r="AV4" s="6"/>
      <c r="AW4" s="6"/>
      <c r="AX4" s="6"/>
      <c r="AY4" s="6"/>
      <c r="BA4" s="8"/>
    </row>
    <row r="5" spans="2:53" ht="16.5" customHeight="1">
      <c r="B5" s="111" t="s">
        <v>428</v>
      </c>
      <c r="C5" s="111"/>
      <c r="D5" s="111"/>
      <c r="F5" s="111" t="s">
        <v>429</v>
      </c>
      <c r="G5" s="111"/>
      <c r="H5" s="111"/>
      <c r="J5" s="112" t="s">
        <v>430</v>
      </c>
      <c r="K5" s="112"/>
      <c r="L5" s="112"/>
      <c r="U5" s="107" t="s">
        <v>230</v>
      </c>
      <c r="V5" s="107"/>
      <c r="W5" s="107"/>
      <c r="X5" s="107"/>
      <c r="Y5" s="107"/>
      <c r="Z5" s="107"/>
      <c r="AA5" s="107"/>
      <c r="AB5" s="107"/>
      <c r="AC5" s="107"/>
      <c r="AU5" s="7"/>
      <c r="AV5" s="7"/>
      <c r="AW5" s="7"/>
      <c r="AX5" s="7"/>
      <c r="AY5" s="7"/>
      <c r="BA5" s="8"/>
    </row>
    <row r="6" spans="2:53">
      <c r="C6" s="10"/>
      <c r="D6" s="11"/>
      <c r="U6" s="2" t="s">
        <v>114</v>
      </c>
      <c r="V6" s="2"/>
      <c r="W6" s="2"/>
      <c r="X6" s="2"/>
      <c r="Y6" s="2"/>
      <c r="Z6" s="3"/>
      <c r="AA6" s="5"/>
      <c r="AB6" s="3"/>
      <c r="AC6" s="5" t="s">
        <v>231</v>
      </c>
      <c r="AU6" s="7"/>
      <c r="AV6" s="7"/>
      <c r="AW6" s="7"/>
      <c r="AX6" s="7"/>
      <c r="AY6" s="7"/>
      <c r="AZ6" s="3"/>
      <c r="BA6" s="3"/>
    </row>
    <row r="7" spans="2:53" ht="17.25" thickBot="1">
      <c r="B7" s="18" t="s">
        <v>431</v>
      </c>
      <c r="C7" s="19"/>
      <c r="D7" s="20"/>
      <c r="F7" s="21" t="s">
        <v>432</v>
      </c>
      <c r="G7" s="19"/>
      <c r="H7" s="22"/>
      <c r="I7" s="22"/>
      <c r="J7" s="21"/>
      <c r="K7" s="19"/>
      <c r="L7" s="22"/>
      <c r="O7" s="113" t="s">
        <v>8</v>
      </c>
      <c r="P7" s="114"/>
      <c r="Q7" s="114"/>
      <c r="R7" s="114"/>
      <c r="S7" s="114"/>
      <c r="U7" s="115" t="s">
        <v>8</v>
      </c>
      <c r="V7" s="116"/>
      <c r="W7" s="116"/>
      <c r="X7" s="116"/>
      <c r="Y7" s="116"/>
      <c r="Z7" s="117" t="s">
        <v>1337</v>
      </c>
      <c r="AA7" s="118"/>
      <c r="AB7" s="109" t="s">
        <v>1338</v>
      </c>
      <c r="AC7" s="110"/>
      <c r="AU7" s="7"/>
      <c r="AV7" s="7"/>
      <c r="AW7" s="7"/>
      <c r="AX7" s="7"/>
      <c r="AY7" s="7"/>
    </row>
    <row r="8" spans="2:53" ht="14.25" customHeight="1" thickTop="1">
      <c r="B8" s="23" t="s">
        <v>433</v>
      </c>
      <c r="C8" s="24">
        <v>600000000</v>
      </c>
      <c r="D8" s="25">
        <v>0</v>
      </c>
      <c r="F8" s="26" t="s">
        <v>434</v>
      </c>
      <c r="G8" s="24">
        <v>910000000</v>
      </c>
      <c r="H8" s="27">
        <v>2004820450048</v>
      </c>
      <c r="I8" s="28"/>
      <c r="J8" s="26" t="s">
        <v>434</v>
      </c>
      <c r="K8" s="24">
        <v>910000000</v>
      </c>
      <c r="L8" s="27">
        <v>494473721618</v>
      </c>
      <c r="M8" s="29"/>
      <c r="O8" s="30" t="s">
        <v>156</v>
      </c>
      <c r="P8" s="31"/>
      <c r="Q8" s="31"/>
      <c r="R8" s="31"/>
      <c r="S8" s="32"/>
      <c r="U8" s="30" t="s">
        <v>246</v>
      </c>
      <c r="V8" s="31"/>
      <c r="W8" s="31"/>
      <c r="X8" s="31"/>
      <c r="Y8" s="32"/>
      <c r="Z8" s="73"/>
      <c r="AA8" s="74"/>
      <c r="AB8" s="81" t="s">
        <v>1</v>
      </c>
      <c r="AC8" s="82" t="s">
        <v>1</v>
      </c>
      <c r="AU8" s="7"/>
      <c r="AV8" s="7"/>
      <c r="AW8" s="7"/>
      <c r="AX8" s="7"/>
      <c r="AY8" s="7"/>
    </row>
    <row r="9" spans="2:53" ht="13.5">
      <c r="B9" s="35" t="s">
        <v>247</v>
      </c>
      <c r="C9" s="28">
        <v>601000000</v>
      </c>
      <c r="D9" s="36">
        <v>1360122955103</v>
      </c>
      <c r="F9" s="37" t="s">
        <v>2</v>
      </c>
      <c r="G9" s="28">
        <v>910100000</v>
      </c>
      <c r="H9" s="38">
        <v>180452031395</v>
      </c>
      <c r="I9" s="28"/>
      <c r="J9" s="37" t="s">
        <v>2</v>
      </c>
      <c r="K9" s="28">
        <v>910100000</v>
      </c>
      <c r="L9" s="38">
        <v>50893049634</v>
      </c>
      <c r="M9" s="29"/>
      <c r="O9" s="39" t="s">
        <v>157</v>
      </c>
      <c r="P9" s="40"/>
      <c r="Q9" s="40"/>
      <c r="R9" s="40"/>
      <c r="S9" s="41"/>
      <c r="U9" s="39" t="s">
        <v>247</v>
      </c>
      <c r="V9" s="40"/>
      <c r="W9" s="40"/>
      <c r="X9" s="40"/>
      <c r="Y9" s="41"/>
      <c r="Z9" s="75"/>
      <c r="AA9" s="76">
        <f>AA10+AA27</f>
        <v>619179524183</v>
      </c>
      <c r="AB9" s="83"/>
      <c r="AC9" s="84">
        <f>SUM(AC10,AC27)</f>
        <v>239557867374</v>
      </c>
      <c r="AU9" s="7"/>
      <c r="AV9" s="7"/>
      <c r="AW9" s="7"/>
      <c r="AX9" s="7"/>
      <c r="AY9" s="7"/>
    </row>
    <row r="10" spans="2:53" ht="13.5">
      <c r="B10" s="35" t="s">
        <v>435</v>
      </c>
      <c r="C10" s="28">
        <v>610100000</v>
      </c>
      <c r="D10" s="36">
        <v>69705578605</v>
      </c>
      <c r="F10" s="37" t="s">
        <v>436</v>
      </c>
      <c r="G10" s="28">
        <v>910101000</v>
      </c>
      <c r="H10" s="38">
        <v>95917559042</v>
      </c>
      <c r="I10" s="28"/>
      <c r="J10" s="37" t="s">
        <v>436</v>
      </c>
      <c r="K10" s="28">
        <v>910101000</v>
      </c>
      <c r="L10" s="38">
        <v>23550744357</v>
      </c>
      <c r="O10" s="39"/>
      <c r="P10" s="40" t="s">
        <v>437</v>
      </c>
      <c r="Q10" s="40"/>
      <c r="R10" s="40"/>
      <c r="S10" s="41"/>
      <c r="U10" s="39"/>
      <c r="V10" s="40" t="s">
        <v>248</v>
      </c>
      <c r="W10" s="40"/>
      <c r="X10" s="40"/>
      <c r="Y10" s="41"/>
      <c r="Z10" s="75"/>
      <c r="AA10" s="76">
        <f>Z11+Z12+Z13+Z14+Z24+Z25+Z26</f>
        <v>77169592877</v>
      </c>
      <c r="AB10" s="83"/>
      <c r="AC10" s="84">
        <f>SUM(AB11:AB14,AB24:AB24)</f>
        <v>16090868931</v>
      </c>
      <c r="AU10" s="7"/>
      <c r="AV10" s="7"/>
      <c r="AW10" s="7"/>
      <c r="AX10" s="7"/>
      <c r="AY10" s="7"/>
    </row>
    <row r="11" spans="2:53" ht="13.5">
      <c r="B11" s="35" t="s">
        <v>438</v>
      </c>
      <c r="C11" s="28">
        <v>610199021</v>
      </c>
      <c r="D11" s="36">
        <v>3000000000</v>
      </c>
      <c r="F11" s="37" t="s">
        <v>439</v>
      </c>
      <c r="G11" s="28">
        <v>910101050</v>
      </c>
      <c r="H11" s="38">
        <v>30482631821</v>
      </c>
      <c r="I11" s="28"/>
      <c r="J11" s="37" t="s">
        <v>439</v>
      </c>
      <c r="K11" s="28">
        <v>910101050</v>
      </c>
      <c r="L11" s="38">
        <v>8449636382</v>
      </c>
      <c r="O11" s="39"/>
      <c r="P11" s="40"/>
      <c r="Q11" s="40" t="s">
        <v>9</v>
      </c>
      <c r="R11" s="40"/>
      <c r="S11" s="41"/>
      <c r="U11" s="39"/>
      <c r="V11" s="40"/>
      <c r="W11" s="40" t="s">
        <v>9</v>
      </c>
      <c r="X11" s="40"/>
      <c r="Y11" s="41"/>
      <c r="Z11" s="79">
        <v>0</v>
      </c>
      <c r="AA11" s="76"/>
      <c r="AB11" s="79">
        <v>0</v>
      </c>
      <c r="AC11" s="84"/>
      <c r="AU11" s="7"/>
      <c r="AV11" s="7"/>
      <c r="AW11" s="7"/>
      <c r="AX11" s="7"/>
      <c r="AY11" s="7"/>
    </row>
    <row r="12" spans="2:53" ht="13.5">
      <c r="B12" s="35" t="s">
        <v>249</v>
      </c>
      <c r="C12" s="28">
        <v>610199001</v>
      </c>
      <c r="D12" s="36">
        <v>997621510</v>
      </c>
      <c r="F12" s="37" t="s">
        <v>442</v>
      </c>
      <c r="G12" s="28">
        <v>910101051</v>
      </c>
      <c r="H12" s="38">
        <v>30453068435</v>
      </c>
      <c r="I12" s="28"/>
      <c r="J12" s="37" t="s">
        <v>442</v>
      </c>
      <c r="K12" s="28">
        <v>910101051</v>
      </c>
      <c r="L12" s="38">
        <v>8443887621</v>
      </c>
      <c r="N12" s="44">
        <v>610199001</v>
      </c>
      <c r="O12" s="39"/>
      <c r="P12" s="40"/>
      <c r="Q12" s="40" t="s">
        <v>158</v>
      </c>
      <c r="R12" s="40"/>
      <c r="S12" s="41"/>
      <c r="U12" s="39"/>
      <c r="V12" s="40"/>
      <c r="W12" s="40" t="s">
        <v>249</v>
      </c>
      <c r="X12" s="40"/>
      <c r="Y12" s="41"/>
      <c r="Z12" s="75">
        <f>VLOOKUP(N12,$C:$D,2,FALSE)</f>
        <v>997621510</v>
      </c>
      <c r="AA12" s="76"/>
      <c r="AB12" s="83">
        <v>865981946</v>
      </c>
      <c r="AC12" s="84"/>
      <c r="AU12" s="7"/>
      <c r="AV12" s="7"/>
      <c r="AW12" s="7"/>
      <c r="AX12" s="7"/>
      <c r="AY12" s="7"/>
    </row>
    <row r="13" spans="2:53" ht="13.5">
      <c r="B13" s="35" t="s">
        <v>250</v>
      </c>
      <c r="C13" s="28">
        <v>610103000</v>
      </c>
      <c r="D13" s="36">
        <v>407957095</v>
      </c>
      <c r="F13" s="37" t="s">
        <v>444</v>
      </c>
      <c r="G13" s="28">
        <v>910101052</v>
      </c>
      <c r="H13" s="38">
        <v>29563386</v>
      </c>
      <c r="I13" s="28"/>
      <c r="J13" s="37" t="s">
        <v>444</v>
      </c>
      <c r="K13" s="28">
        <v>910101052</v>
      </c>
      <c r="L13" s="38">
        <v>5748761</v>
      </c>
      <c r="N13" s="44">
        <v>610103000</v>
      </c>
      <c r="O13" s="39"/>
      <c r="P13" s="40"/>
      <c r="Q13" s="40" t="s">
        <v>159</v>
      </c>
      <c r="R13" s="40"/>
      <c r="S13" s="41"/>
      <c r="U13" s="39"/>
      <c r="V13" s="40"/>
      <c r="W13" s="40" t="s">
        <v>250</v>
      </c>
      <c r="X13" s="40"/>
      <c r="Y13" s="41"/>
      <c r="Z13" s="75">
        <f>VLOOKUP(N13,$C:$D,2,FALSE)</f>
        <v>407957095</v>
      </c>
      <c r="AA13" s="76"/>
      <c r="AB13" s="83">
        <v>851528168</v>
      </c>
      <c r="AC13" s="84"/>
      <c r="AU13" s="7"/>
      <c r="AV13" s="7"/>
      <c r="AW13" s="7"/>
      <c r="AX13" s="7"/>
      <c r="AY13" s="7"/>
    </row>
    <row r="14" spans="2:53" ht="13.5">
      <c r="B14" s="35" t="s">
        <v>446</v>
      </c>
      <c r="C14" s="28">
        <v>610108000</v>
      </c>
      <c r="D14" s="36">
        <v>15300000000</v>
      </c>
      <c r="F14" s="37" t="s">
        <v>447</v>
      </c>
      <c r="G14" s="28">
        <v>910101060</v>
      </c>
      <c r="H14" s="38">
        <v>18913158466</v>
      </c>
      <c r="I14" s="28"/>
      <c r="J14" s="37" t="s">
        <v>447</v>
      </c>
      <c r="K14" s="28">
        <v>910101060</v>
      </c>
      <c r="L14" s="38">
        <v>4556914708</v>
      </c>
      <c r="N14" s="44"/>
      <c r="O14" s="39"/>
      <c r="P14" s="40"/>
      <c r="Q14" s="40" t="s">
        <v>448</v>
      </c>
      <c r="R14" s="40"/>
      <c r="S14" s="41"/>
      <c r="U14" s="39"/>
      <c r="V14" s="40"/>
      <c r="W14" s="40" t="s">
        <v>251</v>
      </c>
      <c r="X14" s="40"/>
      <c r="Y14" s="41"/>
      <c r="Z14" s="75">
        <f>Z15+Z18</f>
        <v>10464014272</v>
      </c>
      <c r="AA14" s="76"/>
      <c r="AB14" s="85">
        <f>SUM(AB15,AB18)</f>
        <v>8873358817</v>
      </c>
      <c r="AC14" s="84"/>
      <c r="AU14" s="7"/>
      <c r="AV14" s="7"/>
      <c r="AW14" s="7"/>
      <c r="AX14" s="7"/>
      <c r="AY14" s="7"/>
    </row>
    <row r="15" spans="2:53" ht="13.5">
      <c r="B15" s="35" t="s">
        <v>450</v>
      </c>
      <c r="C15" s="28">
        <v>610108500</v>
      </c>
      <c r="D15" s="36">
        <v>30000000000</v>
      </c>
      <c r="F15" s="37" t="s">
        <v>451</v>
      </c>
      <c r="G15" s="28">
        <v>910101076</v>
      </c>
      <c r="H15" s="38">
        <v>4644328</v>
      </c>
      <c r="I15" s="28"/>
      <c r="J15" s="37" t="s">
        <v>451</v>
      </c>
      <c r="K15" s="28">
        <v>910101076</v>
      </c>
      <c r="L15" s="38">
        <v>1099079</v>
      </c>
      <c r="N15" s="44"/>
      <c r="O15" s="39"/>
      <c r="P15" s="40"/>
      <c r="Q15" s="40"/>
      <c r="R15" s="40" t="s">
        <v>160</v>
      </c>
      <c r="S15" s="41"/>
      <c r="U15" s="39"/>
      <c r="V15" s="40"/>
      <c r="W15" s="40"/>
      <c r="X15" s="40" t="s">
        <v>160</v>
      </c>
      <c r="Y15" s="41"/>
      <c r="Z15" s="75">
        <f>SUM(Z16:Z17)</f>
        <v>7849336153</v>
      </c>
      <c r="AA15" s="76"/>
      <c r="AB15" s="85">
        <f>SUM(AB16:AB17)</f>
        <v>6792449712</v>
      </c>
      <c r="AC15" s="84"/>
      <c r="AU15" s="7"/>
      <c r="AV15" s="7"/>
      <c r="AW15" s="7"/>
      <c r="AX15" s="7"/>
      <c r="AY15" s="7"/>
    </row>
    <row r="16" spans="2:53" ht="13.5">
      <c r="B16" s="35" t="s">
        <v>453</v>
      </c>
      <c r="C16" s="28">
        <v>610199000</v>
      </c>
      <c r="D16" s="36">
        <v>20000000000</v>
      </c>
      <c r="F16" s="37" t="s">
        <v>454</v>
      </c>
      <c r="G16" s="28">
        <v>910101070</v>
      </c>
      <c r="H16" s="38">
        <v>15867581618</v>
      </c>
      <c r="I16" s="28"/>
      <c r="J16" s="37" t="s">
        <v>454</v>
      </c>
      <c r="K16" s="28">
        <v>910101070</v>
      </c>
      <c r="L16" s="38">
        <v>3796942643</v>
      </c>
      <c r="N16" s="44">
        <v>610332031</v>
      </c>
      <c r="O16" s="39"/>
      <c r="P16" s="40"/>
      <c r="Q16" s="40"/>
      <c r="R16" s="40"/>
      <c r="S16" s="41" t="s">
        <v>161</v>
      </c>
      <c r="U16" s="39"/>
      <c r="V16" s="40"/>
      <c r="W16" s="40"/>
      <c r="X16" s="40"/>
      <c r="Y16" s="41" t="s">
        <v>161</v>
      </c>
      <c r="Z16" s="75">
        <f>VLOOKUP(N16,$C:$D,2,FALSE)</f>
        <v>7268623917</v>
      </c>
      <c r="AA16" s="76"/>
      <c r="AB16" s="83">
        <v>2347099889</v>
      </c>
      <c r="AC16" s="84"/>
      <c r="AU16" s="7"/>
      <c r="AV16" s="7"/>
      <c r="AW16" s="7"/>
      <c r="AX16" s="7"/>
      <c r="AY16" s="7"/>
    </row>
    <row r="17" spans="2:51" ht="13.5">
      <c r="B17" s="35" t="s">
        <v>456</v>
      </c>
      <c r="C17" s="28">
        <v>610199016</v>
      </c>
      <c r="D17" s="36">
        <v>0</v>
      </c>
      <c r="F17" s="37" t="s">
        <v>457</v>
      </c>
      <c r="G17" s="28">
        <v>910101270</v>
      </c>
      <c r="H17" s="38">
        <v>8133550042</v>
      </c>
      <c r="I17" s="28"/>
      <c r="J17" s="37" t="s">
        <v>457</v>
      </c>
      <c r="K17" s="28">
        <v>910101270</v>
      </c>
      <c r="L17" s="38">
        <v>2411731518</v>
      </c>
      <c r="N17" s="44">
        <v>610332032</v>
      </c>
      <c r="O17" s="39"/>
      <c r="P17" s="40"/>
      <c r="Q17" s="40"/>
      <c r="R17" s="40"/>
      <c r="S17" s="41" t="s">
        <v>162</v>
      </c>
      <c r="U17" s="39"/>
      <c r="V17" s="40"/>
      <c r="W17" s="40"/>
      <c r="X17" s="40"/>
      <c r="Y17" s="41" t="s">
        <v>162</v>
      </c>
      <c r="Z17" s="75">
        <f>VLOOKUP(N17,$C:$D,2,FALSE)</f>
        <v>580712236</v>
      </c>
      <c r="AA17" s="76"/>
      <c r="AB17" s="83">
        <v>4445349823</v>
      </c>
      <c r="AC17" s="84"/>
      <c r="AU17" s="7"/>
      <c r="AV17" s="7"/>
      <c r="AW17" s="7"/>
      <c r="AX17" s="7"/>
      <c r="AY17" s="7"/>
    </row>
    <row r="18" spans="2:51" ht="13.5">
      <c r="B18" s="35" t="s">
        <v>459</v>
      </c>
      <c r="C18" s="28">
        <v>610199090</v>
      </c>
      <c r="D18" s="36">
        <v>20000000000</v>
      </c>
      <c r="F18" s="37" t="s">
        <v>460</v>
      </c>
      <c r="G18" s="28">
        <v>910101071</v>
      </c>
      <c r="H18" s="38">
        <v>5393978174</v>
      </c>
      <c r="I18" s="28"/>
      <c r="J18" s="37" t="s">
        <v>460</v>
      </c>
      <c r="K18" s="28">
        <v>910101071</v>
      </c>
      <c r="L18" s="38">
        <v>1152762734</v>
      </c>
      <c r="N18" s="44"/>
      <c r="O18" s="39"/>
      <c r="P18" s="40"/>
      <c r="Q18" s="40"/>
      <c r="R18" s="40" t="s">
        <v>163</v>
      </c>
      <c r="S18" s="41"/>
      <c r="U18" s="39"/>
      <c r="V18" s="40"/>
      <c r="W18" s="40"/>
      <c r="X18" s="40" t="s">
        <v>163</v>
      </c>
      <c r="Y18" s="41"/>
      <c r="Z18" s="75">
        <f>SUM(Z19:Z23)</f>
        <v>2614678119</v>
      </c>
      <c r="AA18" s="76"/>
      <c r="AB18" s="85">
        <f>SUM(AB19:AB23)</f>
        <v>2080909105</v>
      </c>
      <c r="AC18" s="84"/>
      <c r="AU18" s="7"/>
      <c r="AV18" s="7"/>
      <c r="AW18" s="7"/>
      <c r="AX18" s="7"/>
      <c r="AY18" s="7"/>
    </row>
    <row r="19" spans="2:51" ht="13.5">
      <c r="B19" s="35" t="s">
        <v>10</v>
      </c>
      <c r="C19" s="28">
        <v>610300000</v>
      </c>
      <c r="D19" s="36">
        <v>1290417376498</v>
      </c>
      <c r="F19" s="37" t="s">
        <v>462</v>
      </c>
      <c r="G19" s="28">
        <v>910101271</v>
      </c>
      <c r="H19" s="38">
        <v>2250054495</v>
      </c>
      <c r="I19" s="28"/>
      <c r="J19" s="37" t="s">
        <v>462</v>
      </c>
      <c r="K19" s="28">
        <v>910101271</v>
      </c>
      <c r="L19" s="38">
        <v>1123610414</v>
      </c>
      <c r="N19" s="44"/>
      <c r="O19" s="39"/>
      <c r="P19" s="40"/>
      <c r="Q19" s="40"/>
      <c r="R19" s="40"/>
      <c r="S19" s="41" t="s">
        <v>164</v>
      </c>
      <c r="U19" s="39"/>
      <c r="V19" s="40"/>
      <c r="W19" s="40"/>
      <c r="X19" s="40"/>
      <c r="Y19" s="41" t="s">
        <v>164</v>
      </c>
      <c r="Z19" s="79">
        <v>0</v>
      </c>
      <c r="AA19" s="76"/>
      <c r="AB19" s="83">
        <v>6916607</v>
      </c>
      <c r="AC19" s="84"/>
      <c r="AU19" s="7"/>
      <c r="AV19" s="7"/>
      <c r="AW19" s="7"/>
      <c r="AX19" s="7"/>
      <c r="AY19" s="7"/>
    </row>
    <row r="20" spans="2:51" ht="13.5">
      <c r="B20" s="35" t="s">
        <v>464</v>
      </c>
      <c r="C20" s="28">
        <v>610312000</v>
      </c>
      <c r="D20" s="36">
        <v>136002349540</v>
      </c>
      <c r="F20" s="37" t="s">
        <v>465</v>
      </c>
      <c r="G20" s="28">
        <v>910101272</v>
      </c>
      <c r="H20" s="38">
        <v>18248415</v>
      </c>
      <c r="I20" s="28"/>
      <c r="J20" s="37" t="s">
        <v>465</v>
      </c>
      <c r="K20" s="28">
        <v>910101272</v>
      </c>
      <c r="L20" s="38">
        <v>3325345</v>
      </c>
      <c r="N20" s="44">
        <v>610399082</v>
      </c>
      <c r="O20" s="39"/>
      <c r="P20" s="40"/>
      <c r="Q20" s="40"/>
      <c r="R20" s="40"/>
      <c r="S20" s="41" t="s">
        <v>165</v>
      </c>
      <c r="U20" s="39"/>
      <c r="V20" s="40"/>
      <c r="W20" s="40"/>
      <c r="X20" s="40"/>
      <c r="Y20" s="41" t="s">
        <v>165</v>
      </c>
      <c r="Z20" s="75">
        <f>VLOOKUP(N20,$C:$D,2,FALSE)</f>
        <v>696176248</v>
      </c>
      <c r="AA20" s="76"/>
      <c r="AB20" s="83">
        <v>192485650</v>
      </c>
      <c r="AC20" s="84"/>
      <c r="AU20" s="7"/>
      <c r="AV20" s="7"/>
      <c r="AW20" s="7"/>
      <c r="AX20" s="7"/>
      <c r="AY20" s="7"/>
    </row>
    <row r="21" spans="2:51" ht="13.5">
      <c r="B21" s="35" t="s">
        <v>11</v>
      </c>
      <c r="C21" s="28">
        <v>610312009</v>
      </c>
      <c r="D21" s="36">
        <v>136002349540</v>
      </c>
      <c r="F21" s="37" t="s">
        <v>467</v>
      </c>
      <c r="G21" s="28">
        <v>910101273</v>
      </c>
      <c r="H21" s="38">
        <v>471268958</v>
      </c>
      <c r="I21" s="28"/>
      <c r="J21" s="37" t="s">
        <v>467</v>
      </c>
      <c r="K21" s="28">
        <v>910101273</v>
      </c>
      <c r="L21" s="38">
        <v>132033025</v>
      </c>
      <c r="N21" s="44">
        <v>610399083</v>
      </c>
      <c r="O21" s="39"/>
      <c r="P21" s="40"/>
      <c r="Q21" s="40"/>
      <c r="R21" s="40"/>
      <c r="S21" s="41" t="s">
        <v>166</v>
      </c>
      <c r="U21" s="39"/>
      <c r="V21" s="40"/>
      <c r="W21" s="40"/>
      <c r="X21" s="40"/>
      <c r="Y21" s="41" t="s">
        <v>166</v>
      </c>
      <c r="Z21" s="75">
        <f>VLOOKUP(N21,$C:$D,2,FALSE)</f>
        <v>1670418309</v>
      </c>
      <c r="AA21" s="76"/>
      <c r="AB21" s="83">
        <v>834263668</v>
      </c>
      <c r="AC21" s="84"/>
      <c r="AU21" s="7"/>
      <c r="AV21" s="7"/>
      <c r="AW21" s="7"/>
      <c r="AX21" s="7"/>
      <c r="AY21" s="7"/>
    </row>
    <row r="22" spans="2:51" ht="13.5">
      <c r="B22" s="35" t="s">
        <v>256</v>
      </c>
      <c r="C22" s="28">
        <v>610313000</v>
      </c>
      <c r="D22" s="36">
        <v>740943430920</v>
      </c>
      <c r="F22" s="37" t="s">
        <v>469</v>
      </c>
      <c r="G22" s="28">
        <v>910101370</v>
      </c>
      <c r="H22" s="38">
        <v>7734031576</v>
      </c>
      <c r="I22" s="28"/>
      <c r="J22" s="37" t="s">
        <v>469</v>
      </c>
      <c r="K22" s="28">
        <v>910101370</v>
      </c>
      <c r="L22" s="38">
        <v>1385211125</v>
      </c>
      <c r="N22" s="44">
        <v>610399091</v>
      </c>
      <c r="O22" s="39"/>
      <c r="P22" s="40"/>
      <c r="Q22" s="40"/>
      <c r="R22" s="40"/>
      <c r="S22" s="41" t="s">
        <v>167</v>
      </c>
      <c r="U22" s="39"/>
      <c r="V22" s="40"/>
      <c r="W22" s="40"/>
      <c r="X22" s="40"/>
      <c r="Y22" s="41" t="s">
        <v>167</v>
      </c>
      <c r="Z22" s="75">
        <f>VLOOKUP(N22,$C:$D,2,FALSE)</f>
        <v>248083562</v>
      </c>
      <c r="AA22" s="76"/>
      <c r="AB22" s="83">
        <v>502700944</v>
      </c>
      <c r="AC22" s="84"/>
      <c r="AU22" s="7"/>
      <c r="AV22" s="7"/>
      <c r="AW22" s="7"/>
      <c r="AX22" s="7"/>
      <c r="AY22" s="7"/>
    </row>
    <row r="23" spans="2:51" ht="13.5">
      <c r="B23" s="35" t="s">
        <v>12</v>
      </c>
      <c r="C23" s="28">
        <v>610313001</v>
      </c>
      <c r="D23" s="36">
        <v>609652196335</v>
      </c>
      <c r="F23" s="37" t="s">
        <v>471</v>
      </c>
      <c r="G23" s="28">
        <v>910101072</v>
      </c>
      <c r="H23" s="38">
        <v>7732303246</v>
      </c>
      <c r="I23" s="28"/>
      <c r="J23" s="37" t="s">
        <v>471</v>
      </c>
      <c r="K23" s="28">
        <v>910101072</v>
      </c>
      <c r="L23" s="38">
        <v>1385211125</v>
      </c>
      <c r="N23" s="44"/>
      <c r="O23" s="39"/>
      <c r="P23" s="40"/>
      <c r="Q23" s="40"/>
      <c r="R23" s="40"/>
      <c r="S23" s="41" t="s">
        <v>168</v>
      </c>
      <c r="U23" s="39"/>
      <c r="V23" s="40"/>
      <c r="W23" s="40"/>
      <c r="X23" s="40"/>
      <c r="Y23" s="41" t="s">
        <v>168</v>
      </c>
      <c r="Z23" s="79">
        <v>0</v>
      </c>
      <c r="AA23" s="76"/>
      <c r="AB23" s="83">
        <v>544542236</v>
      </c>
      <c r="AC23" s="84"/>
      <c r="AU23" s="7"/>
      <c r="AV23" s="7"/>
      <c r="AW23" s="7"/>
      <c r="AX23" s="7"/>
      <c r="AY23" s="7"/>
    </row>
    <row r="24" spans="2:51" ht="13.5">
      <c r="B24" s="35" t="s">
        <v>257</v>
      </c>
      <c r="C24" s="28">
        <v>610313006</v>
      </c>
      <c r="D24" s="36">
        <v>131291234585</v>
      </c>
      <c r="F24" s="37" t="s">
        <v>473</v>
      </c>
      <c r="G24" s="28">
        <v>910101075</v>
      </c>
      <c r="H24" s="38">
        <v>2060118122</v>
      </c>
      <c r="I24" s="28"/>
      <c r="J24" s="37" t="s">
        <v>473</v>
      </c>
      <c r="K24" s="28">
        <v>910101075</v>
      </c>
      <c r="L24" s="38">
        <v>571757007</v>
      </c>
      <c r="N24" s="44">
        <v>610108000</v>
      </c>
      <c r="O24" s="39"/>
      <c r="P24" s="40"/>
      <c r="Q24" s="40" t="s">
        <v>169</v>
      </c>
      <c r="R24" s="40"/>
      <c r="S24" s="41"/>
      <c r="U24" s="39"/>
      <c r="V24" s="40"/>
      <c r="W24" s="40" t="s">
        <v>252</v>
      </c>
      <c r="X24" s="40"/>
      <c r="Y24" s="41"/>
      <c r="Z24" s="75">
        <f>VLOOKUP(N24,$C:$D,2,FALSE)</f>
        <v>15300000000</v>
      </c>
      <c r="AA24" s="76"/>
      <c r="AB24" s="83">
        <v>5500000000</v>
      </c>
      <c r="AC24" s="84"/>
      <c r="AU24" s="7"/>
      <c r="AV24" s="7"/>
      <c r="AW24" s="7"/>
      <c r="AX24" s="7"/>
      <c r="AY24" s="7"/>
    </row>
    <row r="25" spans="2:51" ht="13.5">
      <c r="B25" s="35" t="s">
        <v>258</v>
      </c>
      <c r="C25" s="28">
        <v>610316000</v>
      </c>
      <c r="D25" s="36">
        <v>192620996800</v>
      </c>
      <c r="F25" s="37" t="s">
        <v>475</v>
      </c>
      <c r="G25" s="28">
        <v>910101175</v>
      </c>
      <c r="H25" s="38">
        <v>20367622</v>
      </c>
      <c r="I25" s="28"/>
      <c r="J25" s="37" t="s">
        <v>475</v>
      </c>
      <c r="K25" s="28">
        <v>910101175</v>
      </c>
      <c r="L25" s="38">
        <v>6173336</v>
      </c>
      <c r="N25" s="44">
        <v>610108500</v>
      </c>
      <c r="O25" s="39"/>
      <c r="P25" s="40"/>
      <c r="Q25" s="40" t="s">
        <v>253</v>
      </c>
      <c r="R25" s="40"/>
      <c r="S25" s="41"/>
      <c r="U25" s="39"/>
      <c r="V25" s="40"/>
      <c r="W25" s="40" t="s">
        <v>253</v>
      </c>
      <c r="X25" s="40"/>
      <c r="Y25" s="41"/>
      <c r="Z25" s="75">
        <f>VLOOKUP(N25,$C:$D,2,FALSE)</f>
        <v>30000000000</v>
      </c>
      <c r="AA25" s="76"/>
      <c r="AB25" s="79">
        <v>0</v>
      </c>
      <c r="AC25" s="84"/>
      <c r="AU25" s="7"/>
      <c r="AV25" s="7"/>
      <c r="AW25" s="7"/>
      <c r="AX25" s="7"/>
      <c r="AY25" s="7"/>
    </row>
    <row r="26" spans="2:51" ht="14.25" customHeight="1">
      <c r="B26" s="35" t="s">
        <v>259</v>
      </c>
      <c r="C26" s="28">
        <v>610332000</v>
      </c>
      <c r="D26" s="36">
        <v>70949350351</v>
      </c>
      <c r="F26" s="37" t="s">
        <v>477</v>
      </c>
      <c r="G26" s="28">
        <v>910101176</v>
      </c>
      <c r="H26" s="38">
        <v>96491291</v>
      </c>
      <c r="I26" s="28"/>
      <c r="J26" s="37" t="s">
        <v>477</v>
      </c>
      <c r="K26" s="28">
        <v>910101176</v>
      </c>
      <c r="L26" s="38">
        <v>24093101</v>
      </c>
      <c r="N26" s="44">
        <v>610199090</v>
      </c>
      <c r="O26" s="39"/>
      <c r="P26" s="40"/>
      <c r="Q26" s="40"/>
      <c r="R26" s="40"/>
      <c r="S26" s="41"/>
      <c r="U26" s="39"/>
      <c r="V26" s="40"/>
      <c r="W26" s="40" t="s">
        <v>254</v>
      </c>
      <c r="X26" s="40"/>
      <c r="Y26" s="41"/>
      <c r="Z26" s="75">
        <f>VLOOKUP(N26,$C:$D,2,FALSE)</f>
        <v>20000000000</v>
      </c>
      <c r="AA26" s="76"/>
      <c r="AB26" s="79">
        <v>0</v>
      </c>
      <c r="AC26" s="84"/>
      <c r="AU26" s="7"/>
      <c r="AV26" s="7"/>
      <c r="AW26" s="7"/>
      <c r="AX26" s="7"/>
      <c r="AY26" s="7"/>
    </row>
    <row r="27" spans="2:51" ht="13.5">
      <c r="B27" s="35" t="s">
        <v>13</v>
      </c>
      <c r="C27" s="28">
        <v>610332030</v>
      </c>
      <c r="D27" s="36">
        <v>7849336153</v>
      </c>
      <c r="F27" s="37" t="s">
        <v>479</v>
      </c>
      <c r="G27" s="28">
        <v>910101179</v>
      </c>
      <c r="H27" s="38">
        <v>1896451300</v>
      </c>
      <c r="I27" s="28"/>
      <c r="J27" s="37" t="s">
        <v>479</v>
      </c>
      <c r="K27" s="28">
        <v>910101179</v>
      </c>
      <c r="L27" s="38">
        <v>531296189</v>
      </c>
      <c r="N27" s="44"/>
      <c r="O27" s="39"/>
      <c r="P27" s="40" t="s">
        <v>10</v>
      </c>
      <c r="Q27" s="40"/>
      <c r="R27" s="40"/>
      <c r="S27" s="41"/>
      <c r="U27" s="39"/>
      <c r="V27" s="40" t="s">
        <v>10</v>
      </c>
      <c r="W27" s="40"/>
      <c r="X27" s="40"/>
      <c r="Y27" s="41"/>
      <c r="Z27" s="75"/>
      <c r="AA27" s="76">
        <f>Z28+Z33+Z34+Z38+Z43+Z47+Z48+Z49+Z63+Z64+Z46</f>
        <v>542009931306</v>
      </c>
      <c r="AB27" s="83"/>
      <c r="AC27" s="84">
        <f>SUM(AB28,AB33,AB34,AB47,AB48,AB49,AB63,AB64,AB38,AB43)</f>
        <v>223466998443</v>
      </c>
      <c r="AU27" s="7"/>
      <c r="AV27" s="7"/>
      <c r="AW27" s="7"/>
      <c r="AX27" s="7"/>
      <c r="AY27" s="7"/>
    </row>
    <row r="28" spans="2:51" ht="13.5">
      <c r="B28" s="35" t="s">
        <v>481</v>
      </c>
      <c r="C28" s="28">
        <v>610332031</v>
      </c>
      <c r="D28" s="36">
        <v>7268623917</v>
      </c>
      <c r="F28" s="37" t="s">
        <v>482</v>
      </c>
      <c r="G28" s="28">
        <v>910101180</v>
      </c>
      <c r="H28" s="38">
        <v>1254410</v>
      </c>
      <c r="I28" s="28"/>
      <c r="J28" s="37" t="s">
        <v>482</v>
      </c>
      <c r="K28" s="28">
        <v>910101180</v>
      </c>
      <c r="L28" s="38">
        <v>52890</v>
      </c>
      <c r="N28" s="44"/>
      <c r="O28" s="39"/>
      <c r="P28" s="40"/>
      <c r="Q28" s="40" t="s">
        <v>483</v>
      </c>
      <c r="R28" s="40"/>
      <c r="S28" s="41"/>
      <c r="U28" s="39"/>
      <c r="V28" s="40"/>
      <c r="W28" s="40" t="s">
        <v>255</v>
      </c>
      <c r="X28" s="40"/>
      <c r="Y28" s="41"/>
      <c r="Z28" s="75">
        <f>Z29</f>
        <v>136002349540</v>
      </c>
      <c r="AA28" s="76"/>
      <c r="AB28" s="83">
        <f>AB29</f>
        <v>1077637142</v>
      </c>
      <c r="AC28" s="84"/>
      <c r="AU28" s="7"/>
      <c r="AV28" s="7"/>
      <c r="AW28" s="7"/>
      <c r="AX28" s="7"/>
      <c r="AY28" s="7"/>
    </row>
    <row r="29" spans="2:51" ht="13.5">
      <c r="B29" s="35" t="s">
        <v>485</v>
      </c>
      <c r="C29" s="28">
        <v>610332032</v>
      </c>
      <c r="D29" s="36">
        <v>580712236</v>
      </c>
      <c r="F29" s="37" t="s">
        <v>486</v>
      </c>
      <c r="G29" s="28">
        <v>910101181</v>
      </c>
      <c r="H29" s="38">
        <v>3998358</v>
      </c>
      <c r="I29" s="28"/>
      <c r="J29" s="37" t="s">
        <v>486</v>
      </c>
      <c r="K29" s="28">
        <v>910101181</v>
      </c>
      <c r="L29" s="38">
        <v>1504655</v>
      </c>
      <c r="N29" s="44">
        <v>610312009</v>
      </c>
      <c r="O29" s="39"/>
      <c r="P29" s="40"/>
      <c r="Q29" s="40"/>
      <c r="R29" s="40" t="s">
        <v>11</v>
      </c>
      <c r="S29" s="41"/>
      <c r="U29" s="39"/>
      <c r="V29" s="40"/>
      <c r="W29" s="40"/>
      <c r="X29" s="40" t="s">
        <v>11</v>
      </c>
      <c r="Y29" s="41"/>
      <c r="Z29" s="75">
        <f>VLOOKUP(N29,$C:$D,2,FALSE)</f>
        <v>136002349540</v>
      </c>
      <c r="AA29" s="76"/>
      <c r="AB29" s="83">
        <v>1077637142</v>
      </c>
      <c r="AC29" s="84"/>
      <c r="AU29" s="7"/>
      <c r="AV29" s="7"/>
      <c r="AW29" s="7"/>
      <c r="AX29" s="7"/>
      <c r="AY29" s="7"/>
    </row>
    <row r="30" spans="2:51" ht="13.5" hidden="1" customHeight="1">
      <c r="B30" s="35" t="s">
        <v>14</v>
      </c>
      <c r="C30" s="28">
        <v>610332050</v>
      </c>
      <c r="D30" s="36">
        <v>63100014198</v>
      </c>
      <c r="F30" s="37" t="s">
        <v>488</v>
      </c>
      <c r="G30" s="28">
        <v>910101182</v>
      </c>
      <c r="H30" s="38">
        <v>195106</v>
      </c>
      <c r="I30" s="28"/>
      <c r="J30" s="37" t="s">
        <v>489</v>
      </c>
      <c r="K30" s="28">
        <v>910101184</v>
      </c>
      <c r="L30" s="38">
        <v>1710</v>
      </c>
      <c r="N30" s="44"/>
      <c r="O30" s="39"/>
      <c r="P30" s="40"/>
      <c r="Q30" s="40"/>
      <c r="R30" s="40"/>
      <c r="S30" s="41"/>
      <c r="U30" s="39"/>
      <c r="V30" s="40"/>
      <c r="W30" s="40"/>
      <c r="X30" s="40"/>
      <c r="Y30" s="41"/>
      <c r="Z30" s="75"/>
      <c r="AA30" s="76"/>
      <c r="AB30" s="83"/>
      <c r="AC30" s="84"/>
      <c r="AU30" s="7"/>
      <c r="AV30" s="7"/>
      <c r="AW30" s="7"/>
      <c r="AX30" s="7"/>
      <c r="AY30" s="7"/>
    </row>
    <row r="31" spans="2:51" ht="13.5" hidden="1">
      <c r="B31" s="35" t="s">
        <v>15</v>
      </c>
      <c r="C31" s="28">
        <v>610332051</v>
      </c>
      <c r="D31" s="36">
        <v>37661364991</v>
      </c>
      <c r="F31" s="37" t="s">
        <v>490</v>
      </c>
      <c r="G31" s="28">
        <v>910101184</v>
      </c>
      <c r="H31" s="38">
        <v>1710</v>
      </c>
      <c r="I31" s="28"/>
      <c r="J31" s="37" t="s">
        <v>491</v>
      </c>
      <c r="K31" s="28">
        <v>910101187</v>
      </c>
      <c r="L31" s="38">
        <v>8635126</v>
      </c>
      <c r="N31" s="44">
        <v>610313001</v>
      </c>
      <c r="O31" s="39"/>
      <c r="P31" s="40"/>
      <c r="Q31" s="40"/>
      <c r="R31" s="40"/>
      <c r="S31" s="41"/>
      <c r="U31" s="39"/>
      <c r="V31" s="40"/>
      <c r="W31" s="40"/>
      <c r="X31" s="40"/>
      <c r="Y31" s="41"/>
      <c r="Z31" s="75"/>
      <c r="AA31" s="76"/>
      <c r="AB31" s="83"/>
      <c r="AC31" s="84"/>
      <c r="AU31" s="7"/>
      <c r="AV31" s="7"/>
      <c r="AW31" s="7"/>
      <c r="AX31" s="7"/>
      <c r="AY31" s="7"/>
    </row>
    <row r="32" spans="2:51" ht="13.5" hidden="1">
      <c r="B32" s="35" t="s">
        <v>16</v>
      </c>
      <c r="C32" s="28">
        <v>610332052</v>
      </c>
      <c r="D32" s="36">
        <v>25438649207</v>
      </c>
      <c r="F32" s="37" t="s">
        <v>493</v>
      </c>
      <c r="G32" s="28">
        <v>910101187</v>
      </c>
      <c r="H32" s="38">
        <v>41358325</v>
      </c>
      <c r="I32" s="28"/>
      <c r="J32" s="37" t="s">
        <v>494</v>
      </c>
      <c r="K32" s="28">
        <v>910101100</v>
      </c>
      <c r="L32" s="38">
        <v>6168614092</v>
      </c>
      <c r="N32" s="44">
        <v>610313006</v>
      </c>
      <c r="O32" s="39"/>
      <c r="P32" s="40"/>
      <c r="Q32" s="40"/>
      <c r="R32" s="40"/>
      <c r="S32" s="41"/>
      <c r="U32" s="39"/>
      <c r="V32" s="40"/>
      <c r="W32" s="40"/>
      <c r="X32" s="40"/>
      <c r="Y32" s="41"/>
      <c r="Z32" s="75"/>
      <c r="AA32" s="76"/>
      <c r="AB32" s="83"/>
      <c r="AC32" s="84"/>
      <c r="AU32" s="7"/>
      <c r="AV32" s="7"/>
      <c r="AW32" s="7"/>
      <c r="AX32" s="7"/>
      <c r="AY32" s="7"/>
    </row>
    <row r="33" spans="2:51" ht="13.5">
      <c r="B33" s="35" t="s">
        <v>261</v>
      </c>
      <c r="C33" s="28">
        <v>610342000</v>
      </c>
      <c r="D33" s="36">
        <v>75000000000</v>
      </c>
      <c r="F33" s="37" t="s">
        <v>494</v>
      </c>
      <c r="G33" s="28">
        <v>910101100</v>
      </c>
      <c r="H33" s="38">
        <v>28568437945</v>
      </c>
      <c r="I33" s="28"/>
      <c r="J33" s="37" t="s">
        <v>496</v>
      </c>
      <c r="K33" s="28">
        <v>910101110</v>
      </c>
      <c r="L33" s="38">
        <v>410381176</v>
      </c>
      <c r="N33" s="44">
        <v>610316000</v>
      </c>
      <c r="O33" s="39"/>
      <c r="P33" s="40"/>
      <c r="Q33" s="40" t="s">
        <v>497</v>
      </c>
      <c r="R33" s="40"/>
      <c r="S33" s="41"/>
      <c r="U33" s="39"/>
      <c r="V33" s="40"/>
      <c r="W33" s="40" t="s">
        <v>258</v>
      </c>
      <c r="X33" s="40"/>
      <c r="Y33" s="41"/>
      <c r="Z33" s="75">
        <f>VLOOKUP(N33,$C:$D,2,FALSE)</f>
        <v>192620996800</v>
      </c>
      <c r="AA33" s="76"/>
      <c r="AB33" s="83">
        <v>57500000000</v>
      </c>
      <c r="AC33" s="84"/>
      <c r="AU33" s="7"/>
      <c r="AV33" s="7"/>
      <c r="AW33" s="7"/>
      <c r="AX33" s="7"/>
      <c r="AY33" s="7"/>
    </row>
    <row r="34" spans="2:51" ht="13.5">
      <c r="B34" s="35" t="s">
        <v>262</v>
      </c>
      <c r="C34" s="28">
        <v>610342010</v>
      </c>
      <c r="D34" s="36">
        <v>19000000000</v>
      </c>
      <c r="F34" s="37" t="s">
        <v>496</v>
      </c>
      <c r="G34" s="28">
        <v>910101110</v>
      </c>
      <c r="H34" s="38">
        <v>1801833923</v>
      </c>
      <c r="I34" s="28"/>
      <c r="J34" s="37" t="s">
        <v>499</v>
      </c>
      <c r="K34" s="28">
        <v>910101120</v>
      </c>
      <c r="L34" s="38">
        <v>5576118489</v>
      </c>
      <c r="N34" s="44"/>
      <c r="O34" s="39"/>
      <c r="P34" s="40"/>
      <c r="Q34" s="40" t="s">
        <v>500</v>
      </c>
      <c r="R34" s="40"/>
      <c r="S34" s="41"/>
      <c r="U34" s="39"/>
      <c r="V34" s="40"/>
      <c r="W34" s="40" t="s">
        <v>259</v>
      </c>
      <c r="X34" s="40"/>
      <c r="Y34" s="41"/>
      <c r="Z34" s="75">
        <f>+Z35</f>
        <v>63100014198</v>
      </c>
      <c r="AA34" s="76"/>
      <c r="AB34" s="83">
        <f>SUM(AB35)</f>
        <v>55089448944</v>
      </c>
      <c r="AC34" s="84"/>
      <c r="AU34" s="7"/>
      <c r="AV34" s="7"/>
      <c r="AW34" s="7"/>
      <c r="AX34" s="7"/>
      <c r="AY34" s="7"/>
    </row>
    <row r="35" spans="2:51" ht="13.5">
      <c r="B35" s="35" t="s">
        <v>502</v>
      </c>
      <c r="C35" s="28">
        <v>610342011</v>
      </c>
      <c r="D35" s="36">
        <v>19000000000</v>
      </c>
      <c r="F35" s="37" t="s">
        <v>499</v>
      </c>
      <c r="G35" s="28">
        <v>910101120</v>
      </c>
      <c r="H35" s="38">
        <v>25729165324</v>
      </c>
      <c r="I35" s="28"/>
      <c r="J35" s="37" t="s">
        <v>503</v>
      </c>
      <c r="K35" s="28">
        <v>910101140</v>
      </c>
      <c r="L35" s="38">
        <v>182114427</v>
      </c>
      <c r="N35" s="44"/>
      <c r="O35" s="39"/>
      <c r="P35" s="40"/>
      <c r="Q35" s="40"/>
      <c r="R35" s="40" t="s">
        <v>14</v>
      </c>
      <c r="S35" s="41"/>
      <c r="U35" s="39"/>
      <c r="V35" s="40"/>
      <c r="W35" s="40"/>
      <c r="X35" s="40" t="s">
        <v>260</v>
      </c>
      <c r="Y35" s="41"/>
      <c r="Z35" s="75">
        <f>SUM(Z36:Z37)</f>
        <v>63100014198</v>
      </c>
      <c r="AA35" s="76"/>
      <c r="AB35" s="83">
        <f>SUM(AB36:AB37)</f>
        <v>55089448944</v>
      </c>
      <c r="AC35" s="84"/>
      <c r="AU35" s="7"/>
      <c r="AV35" s="7"/>
      <c r="AW35" s="7"/>
      <c r="AX35" s="7"/>
      <c r="AY35" s="7"/>
    </row>
    <row r="36" spans="2:51" ht="13.5">
      <c r="B36" s="35" t="s">
        <v>263</v>
      </c>
      <c r="C36" s="28">
        <v>610342020</v>
      </c>
      <c r="D36" s="36">
        <v>56000000000</v>
      </c>
      <c r="F36" s="37" t="s">
        <v>503</v>
      </c>
      <c r="G36" s="28">
        <v>910101140</v>
      </c>
      <c r="H36" s="38">
        <v>1037438698</v>
      </c>
      <c r="I36" s="28"/>
      <c r="J36" s="37" t="s">
        <v>505</v>
      </c>
      <c r="K36" s="28">
        <v>910101090</v>
      </c>
      <c r="L36" s="38">
        <v>5780446</v>
      </c>
      <c r="N36" s="44">
        <v>610332051</v>
      </c>
      <c r="O36" s="39"/>
      <c r="P36" s="40"/>
      <c r="Q36" s="40"/>
      <c r="R36" s="40"/>
      <c r="S36" s="41" t="s">
        <v>15</v>
      </c>
      <c r="U36" s="39"/>
      <c r="V36" s="40"/>
      <c r="W36" s="40"/>
      <c r="X36" s="40"/>
      <c r="Y36" s="41" t="s">
        <v>15</v>
      </c>
      <c r="Z36" s="75">
        <f>VLOOKUP(N36,$C:$D,2,FALSE)</f>
        <v>37661364991</v>
      </c>
      <c r="AA36" s="76"/>
      <c r="AB36" s="83">
        <v>32365067995</v>
      </c>
      <c r="AC36" s="84"/>
      <c r="AU36" s="7"/>
      <c r="AV36" s="7"/>
      <c r="AW36" s="7"/>
      <c r="AX36" s="7"/>
      <c r="AY36" s="7"/>
    </row>
    <row r="37" spans="2:51" ht="13.5">
      <c r="B37" s="35" t="s">
        <v>508</v>
      </c>
      <c r="C37" s="28">
        <v>610342021</v>
      </c>
      <c r="D37" s="36">
        <v>56000000000</v>
      </c>
      <c r="F37" s="37" t="s">
        <v>505</v>
      </c>
      <c r="G37" s="28">
        <v>910101090</v>
      </c>
      <c r="H37" s="38">
        <v>20986742</v>
      </c>
      <c r="I37" s="28"/>
      <c r="J37" s="37" t="s">
        <v>509</v>
      </c>
      <c r="K37" s="28">
        <v>910101091</v>
      </c>
      <c r="L37" s="38">
        <v>5780446</v>
      </c>
      <c r="N37" s="44">
        <v>610332052</v>
      </c>
      <c r="O37" s="39"/>
      <c r="P37" s="40"/>
      <c r="Q37" s="40"/>
      <c r="R37" s="40"/>
      <c r="S37" s="41" t="s">
        <v>16</v>
      </c>
      <c r="U37" s="39"/>
      <c r="V37" s="40"/>
      <c r="W37" s="40"/>
      <c r="X37" s="40"/>
      <c r="Y37" s="41" t="s">
        <v>16</v>
      </c>
      <c r="Z37" s="75">
        <f>VLOOKUP(N37,$C:$D,2,FALSE)</f>
        <v>25438649207</v>
      </c>
      <c r="AA37" s="76"/>
      <c r="AB37" s="83">
        <v>22724380949</v>
      </c>
      <c r="AC37" s="84"/>
      <c r="AU37" s="7"/>
      <c r="AV37" s="7"/>
      <c r="AW37" s="7"/>
      <c r="AX37" s="7"/>
      <c r="AY37" s="7"/>
    </row>
    <row r="38" spans="2:51" ht="13.5">
      <c r="B38" s="35" t="s">
        <v>264</v>
      </c>
      <c r="C38" s="28">
        <v>610352000</v>
      </c>
      <c r="D38" s="36">
        <v>14087728522</v>
      </c>
      <c r="F38" s="37" t="s">
        <v>509</v>
      </c>
      <c r="G38" s="28">
        <v>910101091</v>
      </c>
      <c r="H38" s="38">
        <v>20986742</v>
      </c>
      <c r="I38" s="28"/>
      <c r="J38" s="37" t="s">
        <v>440</v>
      </c>
      <c r="K38" s="28">
        <v>910116000</v>
      </c>
      <c r="L38" s="38">
        <v>7311366937</v>
      </c>
      <c r="M38" s="29"/>
      <c r="N38" s="44"/>
      <c r="O38" s="39"/>
      <c r="P38" s="40"/>
      <c r="Q38" s="40" t="s">
        <v>511</v>
      </c>
      <c r="R38" s="40"/>
      <c r="S38" s="41"/>
      <c r="U38" s="39"/>
      <c r="V38" s="40"/>
      <c r="W38" s="40" t="s">
        <v>261</v>
      </c>
      <c r="X38" s="40"/>
      <c r="Y38" s="41"/>
      <c r="Z38" s="75">
        <f>Z39+Z41</f>
        <v>75000000000</v>
      </c>
      <c r="AA38" s="76"/>
      <c r="AB38" s="83">
        <f>SUM(AB39,AB41)</f>
        <v>53000000000</v>
      </c>
      <c r="AC38" s="84"/>
      <c r="AU38" s="7"/>
      <c r="AV38" s="7"/>
      <c r="AW38" s="7"/>
      <c r="AX38" s="7"/>
      <c r="AY38" s="7"/>
    </row>
    <row r="39" spans="2:51" ht="13.5" customHeight="1">
      <c r="B39" s="35" t="s">
        <v>172</v>
      </c>
      <c r="C39" s="28">
        <v>610352020</v>
      </c>
      <c r="D39" s="36">
        <v>10800000000</v>
      </c>
      <c r="F39" s="37" t="s">
        <v>440</v>
      </c>
      <c r="G39" s="28">
        <v>910116000</v>
      </c>
      <c r="H39" s="38">
        <v>23333720258</v>
      </c>
      <c r="I39" s="28"/>
      <c r="J39" s="37" t="s">
        <v>513</v>
      </c>
      <c r="K39" s="28">
        <v>910116020</v>
      </c>
      <c r="L39" s="38">
        <v>7311366937</v>
      </c>
      <c r="M39" s="29"/>
      <c r="N39" s="44">
        <v>610342010</v>
      </c>
      <c r="O39" s="39"/>
      <c r="P39" s="40"/>
      <c r="Q39" s="40"/>
      <c r="R39" s="40" t="s">
        <v>170</v>
      </c>
      <c r="S39" s="41"/>
      <c r="U39" s="39"/>
      <c r="V39" s="40"/>
      <c r="W39" s="40"/>
      <c r="X39" s="40" t="s">
        <v>262</v>
      </c>
      <c r="Y39" s="41"/>
      <c r="Z39" s="75">
        <f>Z40</f>
        <v>19000000000</v>
      </c>
      <c r="AA39" s="76"/>
      <c r="AB39" s="83">
        <f>SUM(AB40)</f>
        <v>10000000000</v>
      </c>
      <c r="AC39" s="84"/>
      <c r="AU39" s="7"/>
      <c r="AV39" s="7"/>
      <c r="AW39" s="7"/>
      <c r="AX39" s="7"/>
      <c r="AY39" s="7"/>
    </row>
    <row r="40" spans="2:51" ht="13.5">
      <c r="B40" s="35" t="s">
        <v>14</v>
      </c>
      <c r="C40" s="28">
        <v>610352025</v>
      </c>
      <c r="D40" s="36">
        <v>3287728522</v>
      </c>
      <c r="F40" s="37" t="s">
        <v>513</v>
      </c>
      <c r="G40" s="28">
        <v>910116020</v>
      </c>
      <c r="H40" s="38">
        <v>23333720258</v>
      </c>
      <c r="I40" s="28"/>
      <c r="J40" s="37" t="s">
        <v>515</v>
      </c>
      <c r="K40" s="28">
        <v>910116021</v>
      </c>
      <c r="L40" s="38">
        <v>1705356600</v>
      </c>
      <c r="N40" s="44">
        <v>610342011</v>
      </c>
      <c r="O40" s="39"/>
      <c r="P40" s="40"/>
      <c r="Q40" s="40"/>
      <c r="R40" s="40"/>
      <c r="S40" s="41" t="s">
        <v>117</v>
      </c>
      <c r="U40" s="39"/>
      <c r="V40" s="40"/>
      <c r="W40" s="40"/>
      <c r="X40" s="40"/>
      <c r="Y40" s="41" t="s">
        <v>117</v>
      </c>
      <c r="Z40" s="75">
        <f>VLOOKUP(N40,$C:$D,2,FALSE)</f>
        <v>19000000000</v>
      </c>
      <c r="AA40" s="76"/>
      <c r="AB40" s="83">
        <v>10000000000</v>
      </c>
      <c r="AC40" s="84"/>
      <c r="AU40" s="7"/>
      <c r="AV40" s="7"/>
      <c r="AW40" s="7"/>
      <c r="AX40" s="7"/>
      <c r="AY40" s="7"/>
    </row>
    <row r="41" spans="2:51" ht="13.5">
      <c r="B41" s="35" t="s">
        <v>265</v>
      </c>
      <c r="C41" s="28">
        <v>610353000</v>
      </c>
      <c r="D41" s="36">
        <v>2300000000</v>
      </c>
      <c r="F41" s="37" t="s">
        <v>515</v>
      </c>
      <c r="G41" s="28">
        <v>910116021</v>
      </c>
      <c r="H41" s="38">
        <v>2756099725</v>
      </c>
      <c r="I41" s="28"/>
      <c r="J41" s="37" t="s">
        <v>517</v>
      </c>
      <c r="K41" s="28">
        <v>910116022</v>
      </c>
      <c r="L41" s="38">
        <v>5606010337</v>
      </c>
      <c r="M41" s="29"/>
      <c r="N41" s="44"/>
      <c r="O41" s="39"/>
      <c r="P41" s="40"/>
      <c r="Q41" s="40"/>
      <c r="R41" s="40" t="s">
        <v>135</v>
      </c>
      <c r="S41" s="41"/>
      <c r="U41" s="39"/>
      <c r="V41" s="40"/>
      <c r="W41" s="40"/>
      <c r="X41" s="40" t="s">
        <v>263</v>
      </c>
      <c r="Y41" s="41"/>
      <c r="Z41" s="75">
        <f>Z42</f>
        <v>56000000000</v>
      </c>
      <c r="AA41" s="76"/>
      <c r="AB41" s="83">
        <f>SUM(AB42)</f>
        <v>43000000000</v>
      </c>
      <c r="AC41" s="84"/>
      <c r="AU41" s="7"/>
      <c r="AV41" s="7"/>
      <c r="AW41" s="7"/>
      <c r="AX41" s="7"/>
      <c r="AY41" s="7"/>
    </row>
    <row r="42" spans="2:51" ht="13.5">
      <c r="B42" s="35" t="s">
        <v>266</v>
      </c>
      <c r="C42" s="28">
        <v>610351000</v>
      </c>
      <c r="D42" s="36">
        <v>29700000000</v>
      </c>
      <c r="F42" s="37" t="s">
        <v>517</v>
      </c>
      <c r="G42" s="28">
        <v>910116022</v>
      </c>
      <c r="H42" s="38">
        <v>20577620533</v>
      </c>
      <c r="I42" s="28"/>
      <c r="J42" s="37" t="s">
        <v>443</v>
      </c>
      <c r="K42" s="28">
        <v>910126000</v>
      </c>
      <c r="L42" s="38">
        <v>90000000</v>
      </c>
      <c r="N42" s="44">
        <v>610342021</v>
      </c>
      <c r="O42" s="39"/>
      <c r="P42" s="40"/>
      <c r="Q42" s="40"/>
      <c r="R42" s="40"/>
      <c r="S42" s="41" t="s">
        <v>171</v>
      </c>
      <c r="U42" s="39"/>
      <c r="V42" s="40"/>
      <c r="W42" s="40"/>
      <c r="X42" s="40"/>
      <c r="Y42" s="41" t="s">
        <v>171</v>
      </c>
      <c r="Z42" s="75">
        <f>VLOOKUP(N42,$C:$D,2,FALSE)</f>
        <v>56000000000</v>
      </c>
      <c r="AA42" s="76"/>
      <c r="AB42" s="83">
        <v>43000000000</v>
      </c>
      <c r="AC42" s="84"/>
      <c r="AU42" s="7"/>
      <c r="AV42" s="7"/>
      <c r="AW42" s="7"/>
      <c r="AX42" s="7"/>
      <c r="AY42" s="7"/>
    </row>
    <row r="43" spans="2:51" ht="13.5">
      <c r="B43" s="35" t="s">
        <v>520</v>
      </c>
      <c r="C43" s="28">
        <v>610365000</v>
      </c>
      <c r="D43" s="36">
        <v>20500000</v>
      </c>
      <c r="F43" s="37" t="s">
        <v>443</v>
      </c>
      <c r="G43" s="28">
        <v>910126000</v>
      </c>
      <c r="H43" s="38">
        <v>454008271</v>
      </c>
      <c r="I43" s="28"/>
      <c r="J43" s="37" t="s">
        <v>445</v>
      </c>
      <c r="K43" s="28">
        <v>910130000</v>
      </c>
      <c r="L43" s="38">
        <v>699163326</v>
      </c>
      <c r="N43" s="44"/>
      <c r="O43" s="39"/>
      <c r="P43" s="40"/>
      <c r="Q43" s="40" t="s">
        <v>521</v>
      </c>
      <c r="R43" s="40"/>
      <c r="S43" s="41"/>
      <c r="U43" s="39"/>
      <c r="V43" s="40"/>
      <c r="W43" s="40" t="s">
        <v>264</v>
      </c>
      <c r="X43" s="40"/>
      <c r="Y43" s="41"/>
      <c r="Z43" s="75">
        <f>SUM(Z44:Z45)</f>
        <v>14087728522</v>
      </c>
      <c r="AA43" s="76"/>
      <c r="AB43" s="83">
        <f>SUM(AB44:AB45)</f>
        <v>3117705830</v>
      </c>
      <c r="AC43" s="84"/>
      <c r="AU43" s="7"/>
      <c r="AV43" s="7"/>
      <c r="AW43" s="7"/>
      <c r="AX43" s="7"/>
      <c r="AY43" s="7"/>
    </row>
    <row r="44" spans="2:51" ht="13.5">
      <c r="B44" s="35" t="s">
        <v>523</v>
      </c>
      <c r="C44" s="28">
        <v>610399010</v>
      </c>
      <c r="D44" s="36">
        <v>28793020365</v>
      </c>
      <c r="F44" s="37" t="s">
        <v>445</v>
      </c>
      <c r="G44" s="28">
        <v>910130000</v>
      </c>
      <c r="H44" s="38">
        <v>1571152293</v>
      </c>
      <c r="I44" s="28"/>
      <c r="J44" s="37" t="s">
        <v>524</v>
      </c>
      <c r="K44" s="28">
        <v>910131000</v>
      </c>
      <c r="L44" s="38">
        <v>224160761</v>
      </c>
      <c r="N44" s="44">
        <v>610352020</v>
      </c>
      <c r="O44" s="39"/>
      <c r="P44" s="40"/>
      <c r="Q44" s="40"/>
      <c r="R44" s="40" t="s">
        <v>172</v>
      </c>
      <c r="S44" s="41"/>
      <c r="U44" s="39"/>
      <c r="V44" s="40"/>
      <c r="W44" s="40"/>
      <c r="X44" s="40" t="s">
        <v>172</v>
      </c>
      <c r="Y44" s="41"/>
      <c r="Z44" s="75">
        <f>VLOOKUP(N44,$C:$D,2,FALSE)</f>
        <v>10800000000</v>
      </c>
      <c r="AA44" s="76"/>
      <c r="AB44" s="83">
        <v>2700000000</v>
      </c>
      <c r="AC44" s="84"/>
      <c r="AU44" s="7"/>
      <c r="AV44" s="7"/>
      <c r="AW44" s="7"/>
      <c r="AX44" s="7"/>
      <c r="AY44" s="7"/>
    </row>
    <row r="45" spans="2:51" ht="13.5">
      <c r="B45" s="35" t="s">
        <v>173</v>
      </c>
      <c r="C45" s="28">
        <v>610399050</v>
      </c>
      <c r="D45" s="36">
        <v>6534930164</v>
      </c>
      <c r="F45" s="37" t="s">
        <v>524</v>
      </c>
      <c r="G45" s="28">
        <v>910131000</v>
      </c>
      <c r="H45" s="38">
        <v>233309172</v>
      </c>
      <c r="I45" s="28"/>
      <c r="J45" s="37" t="s">
        <v>526</v>
      </c>
      <c r="K45" s="28">
        <v>910132000</v>
      </c>
      <c r="L45" s="38">
        <v>475002565</v>
      </c>
      <c r="N45" s="44">
        <v>610352025</v>
      </c>
      <c r="O45" s="39"/>
      <c r="P45" s="40"/>
      <c r="Q45" s="40"/>
      <c r="R45" s="40" t="s">
        <v>14</v>
      </c>
      <c r="S45" s="41"/>
      <c r="U45" s="39"/>
      <c r="V45" s="40"/>
      <c r="W45" s="40"/>
      <c r="X45" s="40" t="s">
        <v>14</v>
      </c>
      <c r="Y45" s="41"/>
      <c r="Z45" s="75">
        <f>VLOOKUP(N45,$C:$D,2,FALSE)</f>
        <v>3287728522</v>
      </c>
      <c r="AA45" s="76"/>
      <c r="AB45" s="83">
        <v>417705830</v>
      </c>
      <c r="AC45" s="84"/>
      <c r="AU45" s="7"/>
      <c r="AV45" s="7"/>
      <c r="AW45" s="7"/>
      <c r="AX45" s="7"/>
      <c r="AY45" s="7"/>
    </row>
    <row r="46" spans="2:51" ht="13.5">
      <c r="B46" s="35" t="s">
        <v>269</v>
      </c>
      <c r="C46" s="28">
        <v>610399070</v>
      </c>
      <c r="D46" s="36">
        <v>239925876</v>
      </c>
      <c r="F46" s="37" t="s">
        <v>526</v>
      </c>
      <c r="G46" s="28">
        <v>910132000</v>
      </c>
      <c r="H46" s="38">
        <v>1337843121</v>
      </c>
      <c r="I46" s="28"/>
      <c r="J46" s="37" t="s">
        <v>449</v>
      </c>
      <c r="K46" s="28">
        <v>910151000</v>
      </c>
      <c r="L46" s="38">
        <v>2626223064</v>
      </c>
      <c r="N46" s="44">
        <v>610353000</v>
      </c>
      <c r="O46" s="39"/>
      <c r="P46" s="40"/>
      <c r="Q46" s="40"/>
      <c r="R46" s="40"/>
      <c r="S46" s="41"/>
      <c r="U46" s="39"/>
      <c r="V46" s="40"/>
      <c r="W46" s="40" t="s">
        <v>265</v>
      </c>
      <c r="X46" s="40"/>
      <c r="Y46" s="41"/>
      <c r="Z46" s="75">
        <f>VLOOKUP(N46,$C:$D,2,FALSE)</f>
        <v>2300000000</v>
      </c>
      <c r="AA46" s="76"/>
      <c r="AB46" s="79">
        <v>0</v>
      </c>
      <c r="AC46" s="84"/>
      <c r="AU46" s="7"/>
      <c r="AV46" s="7"/>
      <c r="AW46" s="7"/>
      <c r="AX46" s="7"/>
      <c r="AY46" s="7"/>
    </row>
    <row r="47" spans="2:51" ht="13.5">
      <c r="B47" s="35" t="s">
        <v>528</v>
      </c>
      <c r="C47" s="28">
        <v>610399084</v>
      </c>
      <c r="D47" s="36">
        <v>0</v>
      </c>
      <c r="F47" s="37" t="s">
        <v>529</v>
      </c>
      <c r="G47" s="28">
        <v>910157000</v>
      </c>
      <c r="H47" s="38">
        <v>67114000</v>
      </c>
      <c r="I47" s="28"/>
      <c r="J47" s="37" t="s">
        <v>530</v>
      </c>
      <c r="K47" s="28">
        <v>910151006</v>
      </c>
      <c r="L47" s="38">
        <v>0</v>
      </c>
      <c r="N47" s="44">
        <v>610351000</v>
      </c>
      <c r="O47" s="39"/>
      <c r="P47" s="40"/>
      <c r="Q47" s="40" t="s">
        <v>531</v>
      </c>
      <c r="R47" s="40"/>
      <c r="S47" s="41"/>
      <c r="U47" s="39"/>
      <c r="V47" s="40"/>
      <c r="W47" s="40" t="s">
        <v>266</v>
      </c>
      <c r="X47" s="40"/>
      <c r="Y47" s="41"/>
      <c r="Z47" s="75">
        <f>VLOOKUP(N47,$C:$D,2,FALSE)</f>
        <v>29700000000</v>
      </c>
      <c r="AA47" s="76"/>
      <c r="AB47" s="83">
        <v>26100000000</v>
      </c>
      <c r="AC47" s="84"/>
      <c r="AU47" s="7"/>
      <c r="AV47" s="7"/>
      <c r="AW47" s="7"/>
      <c r="AX47" s="7"/>
      <c r="AY47" s="7"/>
    </row>
    <row r="48" spans="2:51" ht="13.5">
      <c r="B48" s="35" t="s">
        <v>532</v>
      </c>
      <c r="C48" s="28">
        <v>610399080</v>
      </c>
      <c r="D48" s="36">
        <v>792803768</v>
      </c>
      <c r="F48" s="37" t="s">
        <v>533</v>
      </c>
      <c r="G48" s="28">
        <v>910157002</v>
      </c>
      <c r="H48" s="38">
        <v>67114000</v>
      </c>
      <c r="I48" s="28"/>
      <c r="J48" s="37" t="s">
        <v>137</v>
      </c>
      <c r="K48" s="28">
        <v>910151900</v>
      </c>
      <c r="L48" s="38">
        <v>2626223064</v>
      </c>
      <c r="N48" s="44">
        <v>610365000</v>
      </c>
      <c r="O48" s="39"/>
      <c r="P48" s="40"/>
      <c r="Q48" s="40" t="s">
        <v>534</v>
      </c>
      <c r="R48" s="40"/>
      <c r="S48" s="41"/>
      <c r="U48" s="39"/>
      <c r="V48" s="40"/>
      <c r="W48" s="40" t="s">
        <v>267</v>
      </c>
      <c r="X48" s="40"/>
      <c r="Y48" s="41"/>
      <c r="Z48" s="75">
        <f>VLOOKUP(N48,$C:$D,2,FALSE)</f>
        <v>20500000</v>
      </c>
      <c r="AA48" s="76"/>
      <c r="AB48" s="83">
        <v>20500000</v>
      </c>
      <c r="AC48" s="84"/>
      <c r="AU48" s="7"/>
      <c r="AV48" s="7"/>
      <c r="AW48" s="7"/>
      <c r="AX48" s="7"/>
      <c r="AY48" s="7"/>
    </row>
    <row r="49" spans="2:51" ht="13.5">
      <c r="B49" s="35" t="s">
        <v>536</v>
      </c>
      <c r="C49" s="28">
        <v>610399082</v>
      </c>
      <c r="D49" s="36">
        <v>696176248</v>
      </c>
      <c r="F49" s="37" t="s">
        <v>537</v>
      </c>
      <c r="G49" s="28">
        <v>910151000</v>
      </c>
      <c r="H49" s="38">
        <v>10816849163</v>
      </c>
      <c r="I49" s="28"/>
      <c r="J49" s="37" t="s">
        <v>452</v>
      </c>
      <c r="K49" s="28">
        <v>910156000</v>
      </c>
      <c r="L49" s="38">
        <v>15610422037</v>
      </c>
      <c r="N49" s="44"/>
      <c r="O49" s="39"/>
      <c r="P49" s="40"/>
      <c r="Q49" s="40" t="s">
        <v>538</v>
      </c>
      <c r="R49" s="40"/>
      <c r="S49" s="41"/>
      <c r="U49" s="39"/>
      <c r="V49" s="40"/>
      <c r="W49" s="40" t="s">
        <v>268</v>
      </c>
      <c r="X49" s="40"/>
      <c r="Y49" s="41"/>
      <c r="Z49" s="75">
        <f>SUM(Z50:Z62)</f>
        <v>26178342246</v>
      </c>
      <c r="AA49" s="76"/>
      <c r="AB49" s="83">
        <f>SUM(AB50:AB62)</f>
        <v>21561706527</v>
      </c>
      <c r="AC49" s="84"/>
      <c r="AU49" s="7"/>
      <c r="AV49" s="7"/>
      <c r="AW49" s="7"/>
      <c r="AX49" s="7"/>
      <c r="AY49" s="7"/>
    </row>
    <row r="50" spans="2:51" ht="13.5">
      <c r="B50" s="35" t="s">
        <v>540</v>
      </c>
      <c r="C50" s="28">
        <v>610399081</v>
      </c>
      <c r="D50" s="36">
        <v>391673762</v>
      </c>
      <c r="F50" s="37" t="s">
        <v>530</v>
      </c>
      <c r="G50" s="28">
        <v>910151006</v>
      </c>
      <c r="H50" s="38">
        <v>4934430</v>
      </c>
      <c r="I50" s="28"/>
      <c r="J50" s="37" t="s">
        <v>541</v>
      </c>
      <c r="K50" s="28">
        <v>910156011</v>
      </c>
      <c r="L50" s="38">
        <v>15610422037</v>
      </c>
      <c r="N50" s="44">
        <v>610399050</v>
      </c>
      <c r="O50" s="39"/>
      <c r="P50" s="40"/>
      <c r="Q50" s="40"/>
      <c r="R50" s="40" t="s">
        <v>173</v>
      </c>
      <c r="S50" s="41"/>
      <c r="U50" s="39"/>
      <c r="V50" s="40"/>
      <c r="W50" s="40"/>
      <c r="X50" s="40" t="s">
        <v>173</v>
      </c>
      <c r="Y50" s="41"/>
      <c r="Z50" s="75">
        <f t="shared" ref="Z50:Z63" si="0">VLOOKUP(N50,$C:$D,2,FALSE)</f>
        <v>6534930164</v>
      </c>
      <c r="AA50" s="76"/>
      <c r="AB50" s="83">
        <v>10077537985</v>
      </c>
      <c r="AC50" s="84"/>
      <c r="AU50" s="7"/>
      <c r="AV50" s="7"/>
      <c r="AW50" s="7"/>
      <c r="AX50" s="7"/>
      <c r="AY50" s="7"/>
    </row>
    <row r="51" spans="2:51" ht="13.5">
      <c r="B51" s="35" t="s">
        <v>543</v>
      </c>
      <c r="C51" s="28">
        <v>610399083</v>
      </c>
      <c r="D51" s="36">
        <v>1670418309</v>
      </c>
      <c r="F51" s="37" t="s">
        <v>137</v>
      </c>
      <c r="G51" s="28">
        <v>910151900</v>
      </c>
      <c r="H51" s="38">
        <v>10811914733</v>
      </c>
      <c r="I51" s="28"/>
      <c r="J51" s="37" t="s">
        <v>455</v>
      </c>
      <c r="K51" s="28">
        <v>910198000</v>
      </c>
      <c r="L51" s="38">
        <v>1005129913</v>
      </c>
      <c r="N51" s="44">
        <v>610399070</v>
      </c>
      <c r="O51" s="39"/>
      <c r="P51" s="40"/>
      <c r="Q51" s="40"/>
      <c r="R51" s="40" t="s">
        <v>174</v>
      </c>
      <c r="S51" s="41"/>
      <c r="U51" s="39"/>
      <c r="V51" s="40"/>
      <c r="W51" s="40"/>
      <c r="X51" s="40" t="s">
        <v>269</v>
      </c>
      <c r="Y51" s="41"/>
      <c r="Z51" s="75">
        <f t="shared" si="0"/>
        <v>239925876</v>
      </c>
      <c r="AA51" s="76"/>
      <c r="AB51" s="83">
        <v>232637466</v>
      </c>
      <c r="AC51" s="84"/>
      <c r="AU51" s="7"/>
      <c r="AV51" s="7"/>
      <c r="AW51" s="7"/>
      <c r="AX51" s="7"/>
      <c r="AY51" s="7"/>
    </row>
    <row r="52" spans="2:51" ht="13.5">
      <c r="B52" s="35" t="s">
        <v>545</v>
      </c>
      <c r="C52" s="28">
        <v>610399090</v>
      </c>
      <c r="D52" s="36">
        <v>17953472684</v>
      </c>
      <c r="F52" s="35" t="s">
        <v>546</v>
      </c>
      <c r="G52" s="28">
        <v>910156000</v>
      </c>
      <c r="H52" s="38">
        <v>44068809237</v>
      </c>
      <c r="I52" s="28"/>
      <c r="J52" s="37" t="s">
        <v>547</v>
      </c>
      <c r="K52" s="28">
        <v>910198001</v>
      </c>
      <c r="L52" s="38">
        <v>10992570</v>
      </c>
      <c r="N52" s="44">
        <v>610399080</v>
      </c>
      <c r="O52" s="39"/>
      <c r="P52" s="40"/>
      <c r="Q52" s="40"/>
      <c r="R52" s="40" t="s">
        <v>175</v>
      </c>
      <c r="S52" s="41"/>
      <c r="U52" s="39"/>
      <c r="V52" s="40"/>
      <c r="W52" s="40"/>
      <c r="X52" s="40" t="s">
        <v>270</v>
      </c>
      <c r="Y52" s="41"/>
      <c r="Z52" s="75">
        <f t="shared" si="0"/>
        <v>792803768</v>
      </c>
      <c r="AA52" s="76"/>
      <c r="AB52" s="83">
        <v>369600857</v>
      </c>
      <c r="AC52" s="84"/>
      <c r="AU52" s="7"/>
      <c r="AV52" s="7"/>
      <c r="AW52" s="7"/>
      <c r="AX52" s="7"/>
      <c r="AY52" s="7"/>
    </row>
    <row r="53" spans="2:51" ht="13.5">
      <c r="B53" s="35" t="s">
        <v>549</v>
      </c>
      <c r="C53" s="28">
        <v>610399091</v>
      </c>
      <c r="D53" s="36">
        <v>248083562</v>
      </c>
      <c r="F53" s="35" t="s">
        <v>541</v>
      </c>
      <c r="G53" s="28">
        <v>910156011</v>
      </c>
      <c r="H53" s="38">
        <v>44068809237</v>
      </c>
      <c r="I53" s="28"/>
      <c r="J53" s="37" t="s">
        <v>550</v>
      </c>
      <c r="K53" s="28">
        <v>910198002</v>
      </c>
      <c r="L53" s="38">
        <v>280442</v>
      </c>
      <c r="N53" s="44">
        <v>610399081</v>
      </c>
      <c r="O53" s="39"/>
      <c r="P53" s="40"/>
      <c r="Q53" s="40"/>
      <c r="R53" s="40" t="s">
        <v>551</v>
      </c>
      <c r="S53" s="41"/>
      <c r="U53" s="39"/>
      <c r="V53" s="40"/>
      <c r="W53" s="40"/>
      <c r="X53" s="40" t="s">
        <v>271</v>
      </c>
      <c r="Y53" s="41"/>
      <c r="Z53" s="75">
        <f t="shared" si="0"/>
        <v>391673762</v>
      </c>
      <c r="AA53" s="76"/>
      <c r="AB53" s="83">
        <v>407807697</v>
      </c>
      <c r="AC53" s="84"/>
      <c r="AU53" s="7"/>
      <c r="AV53" s="7"/>
      <c r="AW53" s="7"/>
      <c r="AX53" s="7"/>
      <c r="AY53" s="7"/>
    </row>
    <row r="54" spans="2:51" ht="13.5">
      <c r="B54" s="35" t="s">
        <v>553</v>
      </c>
      <c r="C54" s="28">
        <v>610399120</v>
      </c>
      <c r="D54" s="36">
        <v>21755541</v>
      </c>
      <c r="F54" s="35" t="s">
        <v>554</v>
      </c>
      <c r="G54" s="28">
        <v>910198000</v>
      </c>
      <c r="H54" s="38">
        <v>4222819131</v>
      </c>
      <c r="I54" s="28"/>
      <c r="J54" s="37" t="s">
        <v>555</v>
      </c>
      <c r="K54" s="28">
        <v>910198003</v>
      </c>
      <c r="L54" s="38">
        <v>2921800</v>
      </c>
      <c r="N54" s="44">
        <v>610399090</v>
      </c>
      <c r="O54" s="39"/>
      <c r="P54" s="40"/>
      <c r="Q54" s="40"/>
      <c r="R54" s="40" t="s">
        <v>556</v>
      </c>
      <c r="S54" s="41"/>
      <c r="U54" s="39"/>
      <c r="V54" s="40"/>
      <c r="W54" s="40"/>
      <c r="X54" s="40" t="s">
        <v>272</v>
      </c>
      <c r="Y54" s="41"/>
      <c r="Z54" s="75">
        <f t="shared" si="0"/>
        <v>17953472684</v>
      </c>
      <c r="AA54" s="76"/>
      <c r="AB54" s="83">
        <v>10362067603</v>
      </c>
      <c r="AC54" s="84"/>
      <c r="AU54" s="7"/>
      <c r="AV54" s="7"/>
      <c r="AW54" s="7"/>
      <c r="AX54" s="7"/>
      <c r="AY54" s="7"/>
    </row>
    <row r="55" spans="2:51" ht="13.5">
      <c r="B55" s="35" t="s">
        <v>558</v>
      </c>
      <c r="C55" s="28">
        <v>610399130</v>
      </c>
      <c r="D55" s="36">
        <v>56884327</v>
      </c>
      <c r="F55" s="35" t="s">
        <v>547</v>
      </c>
      <c r="G55" s="28">
        <v>910198001</v>
      </c>
      <c r="H55" s="38">
        <v>37262280</v>
      </c>
      <c r="I55" s="28"/>
      <c r="J55" s="37" t="s">
        <v>559</v>
      </c>
      <c r="K55" s="28">
        <v>910198011</v>
      </c>
      <c r="L55" s="38">
        <v>41920334</v>
      </c>
      <c r="N55" s="44">
        <v>610399120</v>
      </c>
      <c r="O55" s="39"/>
      <c r="P55" s="40"/>
      <c r="Q55" s="40"/>
      <c r="R55" s="40" t="s">
        <v>560</v>
      </c>
      <c r="S55" s="41"/>
      <c r="U55" s="39"/>
      <c r="V55" s="40"/>
      <c r="W55" s="40"/>
      <c r="X55" s="40" t="s">
        <v>273</v>
      </c>
      <c r="Y55" s="41"/>
      <c r="Z55" s="75">
        <f t="shared" si="0"/>
        <v>21755541</v>
      </c>
      <c r="AA55" s="76"/>
      <c r="AB55" s="83">
        <v>22005013</v>
      </c>
      <c r="AC55" s="84"/>
      <c r="AU55" s="7"/>
      <c r="AV55" s="7"/>
      <c r="AW55" s="7"/>
      <c r="AX55" s="7"/>
      <c r="AY55" s="7"/>
    </row>
    <row r="56" spans="2:51" ht="13.5">
      <c r="B56" s="35" t="s">
        <v>562</v>
      </c>
      <c r="C56" s="28">
        <v>610399131</v>
      </c>
      <c r="D56" s="36">
        <v>1239049</v>
      </c>
      <c r="F56" s="37" t="s">
        <v>550</v>
      </c>
      <c r="G56" s="28">
        <v>910198002</v>
      </c>
      <c r="H56" s="38">
        <v>952529</v>
      </c>
      <c r="I56" s="28"/>
      <c r="J56" s="37" t="s">
        <v>563</v>
      </c>
      <c r="K56" s="28">
        <v>910198020</v>
      </c>
      <c r="L56" s="38">
        <v>33000</v>
      </c>
      <c r="N56" s="44">
        <v>610399130</v>
      </c>
      <c r="O56" s="39"/>
      <c r="P56" s="40"/>
      <c r="Q56" s="40"/>
      <c r="R56" s="40" t="s">
        <v>564</v>
      </c>
      <c r="S56" s="41"/>
      <c r="U56" s="39"/>
      <c r="V56" s="40"/>
      <c r="W56" s="40"/>
      <c r="X56" s="40" t="s">
        <v>274</v>
      </c>
      <c r="Y56" s="41"/>
      <c r="Z56" s="75">
        <f t="shared" si="0"/>
        <v>56884327</v>
      </c>
      <c r="AA56" s="76"/>
      <c r="AB56" s="83">
        <v>36181833</v>
      </c>
      <c r="AC56" s="84"/>
      <c r="AU56" s="7"/>
      <c r="AV56" s="7"/>
      <c r="AW56" s="7"/>
      <c r="AX56" s="7"/>
      <c r="AY56" s="7"/>
    </row>
    <row r="57" spans="2:51" ht="13.5">
      <c r="B57" s="35" t="s">
        <v>566</v>
      </c>
      <c r="C57" s="28">
        <v>610399133</v>
      </c>
      <c r="D57" s="36">
        <v>593973</v>
      </c>
      <c r="F57" s="37" t="s">
        <v>555</v>
      </c>
      <c r="G57" s="28">
        <v>910198003</v>
      </c>
      <c r="H57" s="38">
        <v>10243200</v>
      </c>
      <c r="I57" s="28"/>
      <c r="J57" s="37" t="s">
        <v>567</v>
      </c>
      <c r="K57" s="28">
        <v>910198022</v>
      </c>
      <c r="L57" s="38">
        <v>19511170</v>
      </c>
      <c r="N57" s="44">
        <v>610399131</v>
      </c>
      <c r="O57" s="39"/>
      <c r="P57" s="40"/>
      <c r="Q57" s="40"/>
      <c r="R57" s="40" t="s">
        <v>568</v>
      </c>
      <c r="S57" s="41"/>
      <c r="U57" s="39"/>
      <c r="V57" s="40"/>
      <c r="W57" s="40"/>
      <c r="X57" s="40" t="s">
        <v>275</v>
      </c>
      <c r="Y57" s="41"/>
      <c r="Z57" s="75">
        <f t="shared" si="0"/>
        <v>1239049</v>
      </c>
      <c r="AA57" s="76"/>
      <c r="AB57" s="83">
        <v>4211524</v>
      </c>
      <c r="AC57" s="84"/>
      <c r="AU57" s="7"/>
      <c r="AV57" s="7"/>
      <c r="AW57" s="7"/>
      <c r="AX57" s="7"/>
      <c r="AY57" s="7"/>
    </row>
    <row r="58" spans="2:51" ht="13.5">
      <c r="B58" s="35" t="s">
        <v>570</v>
      </c>
      <c r="C58" s="28">
        <v>610399135</v>
      </c>
      <c r="D58" s="36">
        <v>249224</v>
      </c>
      <c r="F58" s="37" t="s">
        <v>559</v>
      </c>
      <c r="G58" s="28">
        <v>910198011</v>
      </c>
      <c r="H58" s="38">
        <v>116737280</v>
      </c>
      <c r="I58" s="28"/>
      <c r="J58" s="37" t="s">
        <v>571</v>
      </c>
      <c r="K58" s="28">
        <v>910198028</v>
      </c>
      <c r="L58" s="38">
        <v>6004</v>
      </c>
      <c r="N58" s="44">
        <v>610399133</v>
      </c>
      <c r="O58" s="39"/>
      <c r="P58" s="40"/>
      <c r="Q58" s="40"/>
      <c r="R58" s="40"/>
      <c r="S58" s="41"/>
      <c r="U58" s="39"/>
      <c r="V58" s="40"/>
      <c r="W58" s="40"/>
      <c r="X58" s="40" t="s">
        <v>276</v>
      </c>
      <c r="Y58" s="41"/>
      <c r="Z58" s="75">
        <f t="shared" si="0"/>
        <v>593973</v>
      </c>
      <c r="AA58" s="76"/>
      <c r="AB58" s="83">
        <v>498302</v>
      </c>
      <c r="AC58" s="84"/>
      <c r="AU58" s="7"/>
      <c r="AV58" s="7"/>
      <c r="AW58" s="7"/>
      <c r="AX58" s="7"/>
      <c r="AY58" s="7"/>
    </row>
    <row r="59" spans="2:51" ht="13.5" customHeight="1">
      <c r="B59" s="35" t="s">
        <v>573</v>
      </c>
      <c r="C59" s="28">
        <v>610399060</v>
      </c>
      <c r="D59" s="36">
        <v>0</v>
      </c>
      <c r="F59" s="37" t="s">
        <v>563</v>
      </c>
      <c r="G59" s="28">
        <v>910198020</v>
      </c>
      <c r="H59" s="38">
        <v>116000</v>
      </c>
      <c r="I59" s="28"/>
      <c r="J59" s="37" t="s">
        <v>574</v>
      </c>
      <c r="K59" s="28">
        <v>910198033</v>
      </c>
      <c r="L59" s="38">
        <v>453670880</v>
      </c>
      <c r="N59" s="44">
        <v>610399135</v>
      </c>
      <c r="O59" s="39"/>
      <c r="P59" s="40"/>
      <c r="Q59" s="40"/>
      <c r="R59" s="40"/>
      <c r="S59" s="41"/>
      <c r="U59" s="39"/>
      <c r="V59" s="40"/>
      <c r="W59" s="40"/>
      <c r="X59" s="40" t="s">
        <v>277</v>
      </c>
      <c r="Y59" s="41"/>
      <c r="Z59" s="75">
        <f t="shared" si="0"/>
        <v>249224</v>
      </c>
      <c r="AA59" s="76"/>
      <c r="AB59" s="83">
        <v>241387</v>
      </c>
      <c r="AC59" s="84"/>
      <c r="AU59" s="7"/>
      <c r="AV59" s="7"/>
      <c r="AW59" s="7"/>
      <c r="AX59" s="7"/>
      <c r="AY59" s="7"/>
    </row>
    <row r="60" spans="2:51" ht="13.5">
      <c r="B60" s="35" t="s">
        <v>576</v>
      </c>
      <c r="C60" s="28">
        <v>610399137</v>
      </c>
      <c r="D60" s="36">
        <v>184705078</v>
      </c>
      <c r="F60" s="37" t="s">
        <v>567</v>
      </c>
      <c r="G60" s="28">
        <v>910198022</v>
      </c>
      <c r="H60" s="38">
        <v>104712404</v>
      </c>
      <c r="I60" s="28"/>
      <c r="J60" s="37" t="s">
        <v>577</v>
      </c>
      <c r="K60" s="28">
        <v>910198034</v>
      </c>
      <c r="L60" s="38">
        <v>30329</v>
      </c>
      <c r="N60" s="44">
        <v>610399137</v>
      </c>
      <c r="O60" s="39"/>
      <c r="P60" s="40"/>
      <c r="Q60" s="40"/>
      <c r="R60" s="40"/>
      <c r="S60" s="41"/>
      <c r="U60" s="39"/>
      <c r="V60" s="40"/>
      <c r="W60" s="40"/>
      <c r="X60" s="40" t="s">
        <v>278</v>
      </c>
      <c r="Y60" s="41"/>
      <c r="Z60" s="75">
        <f t="shared" si="0"/>
        <v>184705078</v>
      </c>
      <c r="AA60" s="76"/>
      <c r="AB60" s="83">
        <v>48793059</v>
      </c>
      <c r="AC60" s="84"/>
      <c r="AU60" s="7"/>
      <c r="AV60" s="7"/>
      <c r="AW60" s="7"/>
      <c r="AX60" s="7"/>
      <c r="AY60" s="7"/>
    </row>
    <row r="61" spans="2:51" ht="13.5">
      <c r="B61" s="35" t="s">
        <v>579</v>
      </c>
      <c r="C61" s="28">
        <v>610399139</v>
      </c>
      <c r="D61" s="36">
        <v>0</v>
      </c>
      <c r="F61" s="37" t="s">
        <v>571</v>
      </c>
      <c r="G61" s="28">
        <v>910198028</v>
      </c>
      <c r="H61" s="38">
        <v>885231</v>
      </c>
      <c r="I61" s="28"/>
      <c r="J61" s="37" t="s">
        <v>580</v>
      </c>
      <c r="K61" s="28">
        <v>910198035</v>
      </c>
      <c r="L61" s="38">
        <v>8701153</v>
      </c>
      <c r="N61" s="44">
        <v>610399139</v>
      </c>
      <c r="O61" s="39"/>
      <c r="P61" s="40"/>
      <c r="Q61" s="40"/>
      <c r="R61" s="40"/>
      <c r="S61" s="41"/>
      <c r="U61" s="39"/>
      <c r="V61" s="40"/>
      <c r="W61" s="40"/>
      <c r="X61" s="40" t="s">
        <v>279</v>
      </c>
      <c r="Y61" s="41"/>
      <c r="Z61" s="79">
        <f t="shared" si="0"/>
        <v>0</v>
      </c>
      <c r="AA61" s="76"/>
      <c r="AB61" s="79">
        <v>0</v>
      </c>
      <c r="AC61" s="84"/>
      <c r="AU61" s="7"/>
      <c r="AV61" s="7"/>
      <c r="AW61" s="7"/>
      <c r="AX61" s="7"/>
      <c r="AY61" s="7"/>
    </row>
    <row r="62" spans="2:51" ht="13.5">
      <c r="B62" s="35" t="s">
        <v>581</v>
      </c>
      <c r="C62" s="28">
        <v>610399152</v>
      </c>
      <c r="D62" s="36">
        <v>108800</v>
      </c>
      <c r="F62" s="37" t="s">
        <v>582</v>
      </c>
      <c r="G62" s="28">
        <v>910198030</v>
      </c>
      <c r="H62" s="38">
        <v>10</v>
      </c>
      <c r="I62" s="28"/>
      <c r="J62" s="37" t="s">
        <v>583</v>
      </c>
      <c r="K62" s="28">
        <v>910198036</v>
      </c>
      <c r="L62" s="38">
        <v>11400</v>
      </c>
      <c r="N62" s="44">
        <v>610399152</v>
      </c>
      <c r="O62" s="39"/>
      <c r="P62" s="40"/>
      <c r="Q62" s="40"/>
      <c r="R62" s="40"/>
      <c r="S62" s="41"/>
      <c r="U62" s="39"/>
      <c r="V62" s="40"/>
      <c r="W62" s="40"/>
      <c r="X62" s="40" t="s">
        <v>280</v>
      </c>
      <c r="Y62" s="41"/>
      <c r="Z62" s="75">
        <f t="shared" si="0"/>
        <v>108800</v>
      </c>
      <c r="AA62" s="76"/>
      <c r="AB62" s="83">
        <v>123801</v>
      </c>
      <c r="AC62" s="84"/>
      <c r="AU62" s="7"/>
      <c r="AV62" s="7"/>
      <c r="AW62" s="7"/>
      <c r="AX62" s="7"/>
      <c r="AY62" s="7"/>
    </row>
    <row r="63" spans="2:51" ht="13.5" customHeight="1">
      <c r="B63" s="35" t="s">
        <v>585</v>
      </c>
      <c r="C63" s="28">
        <v>610500001</v>
      </c>
      <c r="D63" s="36">
        <v>2859688352142</v>
      </c>
      <c r="F63" s="37" t="s">
        <v>586</v>
      </c>
      <c r="G63" s="28">
        <v>910198033</v>
      </c>
      <c r="H63" s="38">
        <v>1904286142</v>
      </c>
      <c r="I63" s="28"/>
      <c r="J63" s="37" t="s">
        <v>587</v>
      </c>
      <c r="K63" s="28">
        <v>910198037</v>
      </c>
      <c r="L63" s="38">
        <v>4287376</v>
      </c>
      <c r="N63" s="44">
        <v>610199021</v>
      </c>
      <c r="O63" s="39"/>
      <c r="P63" s="40"/>
      <c r="Q63" s="40" t="s">
        <v>588</v>
      </c>
      <c r="R63" s="40"/>
      <c r="S63" s="41"/>
      <c r="U63" s="39"/>
      <c r="V63" s="40"/>
      <c r="W63" s="40" t="s">
        <v>281</v>
      </c>
      <c r="X63" s="40"/>
      <c r="Y63" s="41"/>
      <c r="Z63" s="75">
        <f t="shared" si="0"/>
        <v>3000000000</v>
      </c>
      <c r="AA63" s="76"/>
      <c r="AB63" s="83">
        <v>3000000000</v>
      </c>
      <c r="AC63" s="84"/>
      <c r="AU63" s="7"/>
      <c r="AV63" s="7"/>
      <c r="AW63" s="7"/>
      <c r="AX63" s="7"/>
      <c r="AY63" s="7"/>
    </row>
    <row r="64" spans="2:51" ht="13.5">
      <c r="B64" s="35" t="s">
        <v>284</v>
      </c>
      <c r="C64" s="28">
        <v>610500100</v>
      </c>
      <c r="D64" s="36">
        <v>2830358348254</v>
      </c>
      <c r="F64" s="37" t="s">
        <v>590</v>
      </c>
      <c r="G64" s="28">
        <v>910198034</v>
      </c>
      <c r="H64" s="38">
        <v>599741</v>
      </c>
      <c r="I64" s="28"/>
      <c r="J64" s="37" t="s">
        <v>591</v>
      </c>
      <c r="K64" s="28">
        <v>910198090</v>
      </c>
      <c r="L64" s="38">
        <v>38650</v>
      </c>
      <c r="N64" s="44"/>
      <c r="O64" s="39"/>
      <c r="P64" s="40"/>
      <c r="Q64" s="40" t="s">
        <v>592</v>
      </c>
      <c r="R64" s="40"/>
      <c r="S64" s="41"/>
      <c r="U64" s="39"/>
      <c r="V64" s="40"/>
      <c r="W64" s="40" t="s">
        <v>282</v>
      </c>
      <c r="X64" s="40"/>
      <c r="Y64" s="41"/>
      <c r="Z64" s="79">
        <v>0</v>
      </c>
      <c r="AA64" s="76"/>
      <c r="AB64" s="83">
        <v>3000000000</v>
      </c>
      <c r="AC64" s="84"/>
      <c r="AU64" s="7"/>
      <c r="AV64" s="7"/>
      <c r="AW64" s="7"/>
      <c r="AX64" s="7"/>
      <c r="AY64" s="7"/>
    </row>
    <row r="65" spans="2:51" ht="13.5">
      <c r="B65" s="35" t="s">
        <v>17</v>
      </c>
      <c r="C65" s="28">
        <v>610501000</v>
      </c>
      <c r="D65" s="36">
        <v>547466349352</v>
      </c>
      <c r="F65" s="37" t="s">
        <v>594</v>
      </c>
      <c r="G65" s="28">
        <v>910198035</v>
      </c>
      <c r="H65" s="38">
        <v>39110442</v>
      </c>
      <c r="I65" s="28"/>
      <c r="J65" s="37" t="s">
        <v>595</v>
      </c>
      <c r="K65" s="28">
        <v>910198200</v>
      </c>
      <c r="L65" s="38">
        <v>2351695</v>
      </c>
      <c r="N65" s="44"/>
      <c r="O65" s="39" t="s">
        <v>176</v>
      </c>
      <c r="P65" s="40"/>
      <c r="Q65" s="40"/>
      <c r="R65" s="40"/>
      <c r="S65" s="41"/>
      <c r="U65" s="39" t="s">
        <v>283</v>
      </c>
      <c r="V65" s="40"/>
      <c r="W65" s="40"/>
      <c r="X65" s="40"/>
      <c r="Y65" s="41"/>
      <c r="Z65" s="75"/>
      <c r="AA65" s="76">
        <f>AA66+AA88+AA91</f>
        <v>3579697490144</v>
      </c>
      <c r="AB65" s="83"/>
      <c r="AC65" s="84">
        <f>SUM(AC66,AC88,AC91)</f>
        <v>2955461788202</v>
      </c>
      <c r="AU65" s="7"/>
      <c r="AV65" s="7"/>
      <c r="AW65" s="7"/>
      <c r="AX65" s="7"/>
      <c r="AY65" s="7"/>
    </row>
    <row r="66" spans="2:51" ht="13.5">
      <c r="B66" s="35" t="s">
        <v>285</v>
      </c>
      <c r="C66" s="28">
        <v>610501001</v>
      </c>
      <c r="D66" s="36">
        <v>512848240110</v>
      </c>
      <c r="F66" s="37" t="s">
        <v>597</v>
      </c>
      <c r="G66" s="28">
        <v>910198036</v>
      </c>
      <c r="H66" s="38">
        <v>133276</v>
      </c>
      <c r="I66" s="28"/>
      <c r="J66" s="37" t="s">
        <v>598</v>
      </c>
      <c r="K66" s="28">
        <v>910198300</v>
      </c>
      <c r="L66" s="38">
        <v>225980</v>
      </c>
      <c r="N66" s="44"/>
      <c r="O66" s="39"/>
      <c r="P66" s="40" t="s">
        <v>123</v>
      </c>
      <c r="Q66" s="40"/>
      <c r="R66" s="40"/>
      <c r="S66" s="41"/>
      <c r="U66" s="39"/>
      <c r="V66" s="40" t="s">
        <v>284</v>
      </c>
      <c r="W66" s="40"/>
      <c r="X66" s="40"/>
      <c r="Y66" s="41"/>
      <c r="Z66" s="75"/>
      <c r="AA66" s="76">
        <f>Z67+Z70+Z71+Z72+Z73+Z74+Z75+Z76+Z77+Z78+Z81+Z84+Z87</f>
        <v>3571301779174</v>
      </c>
      <c r="AB66" s="83"/>
      <c r="AC66" s="84">
        <f>SUM(AB67,AB70,AB71,AB72,AB73,AB74,AB75,AB76,AB77,AB78,AB87,AB81,AB84)</f>
        <v>2941954747162</v>
      </c>
      <c r="AU66" s="7"/>
      <c r="AV66" s="7"/>
      <c r="AW66" s="7"/>
      <c r="AX66" s="7"/>
      <c r="AY66" s="7"/>
    </row>
    <row r="67" spans="2:51" ht="13.5">
      <c r="B67" s="35" t="s">
        <v>286</v>
      </c>
      <c r="C67" s="28">
        <v>610501006</v>
      </c>
      <c r="D67" s="36">
        <v>34618109242</v>
      </c>
      <c r="F67" s="37" t="s">
        <v>600</v>
      </c>
      <c r="G67" s="28">
        <v>910198037</v>
      </c>
      <c r="H67" s="38">
        <v>29304177</v>
      </c>
      <c r="I67" s="28"/>
      <c r="J67" s="37" t="s">
        <v>601</v>
      </c>
      <c r="K67" s="28">
        <v>910198900</v>
      </c>
      <c r="L67" s="38">
        <v>460147130</v>
      </c>
      <c r="N67" s="44"/>
      <c r="O67" s="39"/>
      <c r="P67" s="40"/>
      <c r="Q67" s="40" t="s">
        <v>17</v>
      </c>
      <c r="R67" s="40"/>
      <c r="S67" s="41"/>
      <c r="U67" s="39"/>
      <c r="V67" s="40"/>
      <c r="W67" s="40" t="s">
        <v>17</v>
      </c>
      <c r="X67" s="40"/>
      <c r="Y67" s="41"/>
      <c r="Z67" s="75">
        <f>SUM(Z68:Z69)</f>
        <v>547466349352</v>
      </c>
      <c r="AA67" s="76"/>
      <c r="AB67" s="83">
        <f>SUM(AB68:AB69)</f>
        <v>211371805958</v>
      </c>
      <c r="AC67" s="84"/>
      <c r="AU67" s="7"/>
      <c r="AV67" s="7"/>
      <c r="AW67" s="7"/>
      <c r="AX67" s="7"/>
      <c r="AY67" s="7"/>
    </row>
    <row r="68" spans="2:51" ht="13.5">
      <c r="B68" s="35" t="s">
        <v>287</v>
      </c>
      <c r="C68" s="28">
        <v>610900001</v>
      </c>
      <c r="D68" s="36">
        <v>55424978035</v>
      </c>
      <c r="F68" s="37" t="s">
        <v>602</v>
      </c>
      <c r="G68" s="28">
        <v>910198090</v>
      </c>
      <c r="H68" s="38">
        <v>159590</v>
      </c>
      <c r="I68" s="28"/>
      <c r="J68" s="37" t="s">
        <v>603</v>
      </c>
      <c r="K68" s="28">
        <v>912000000</v>
      </c>
      <c r="L68" s="38">
        <v>169877143939</v>
      </c>
      <c r="N68" s="44">
        <v>610501001</v>
      </c>
      <c r="O68" s="39"/>
      <c r="P68" s="40"/>
      <c r="Q68" s="40"/>
      <c r="R68" s="40" t="s">
        <v>121</v>
      </c>
      <c r="S68" s="41"/>
      <c r="U68" s="39"/>
      <c r="V68" s="40"/>
      <c r="W68" s="40"/>
      <c r="X68" s="40" t="s">
        <v>285</v>
      </c>
      <c r="Y68" s="41"/>
      <c r="Z68" s="75">
        <f t="shared" ref="Z68:Z74" si="1">VLOOKUP(N68,$C:$D,2,FALSE)</f>
        <v>512848240110</v>
      </c>
      <c r="AA68" s="76"/>
      <c r="AB68" s="83">
        <v>194655642578</v>
      </c>
      <c r="AC68" s="84"/>
      <c r="AU68" s="7"/>
      <c r="AV68" s="7"/>
      <c r="AW68" s="7"/>
      <c r="AX68" s="7"/>
      <c r="AY68" s="7"/>
    </row>
    <row r="69" spans="2:51" ht="13.5">
      <c r="B69" s="35" t="s">
        <v>288</v>
      </c>
      <c r="C69" s="28">
        <v>610506000</v>
      </c>
      <c r="D69" s="36">
        <v>6775447250</v>
      </c>
      <c r="F69" s="37" t="s">
        <v>605</v>
      </c>
      <c r="G69" s="28">
        <v>910198100</v>
      </c>
      <c r="H69" s="38">
        <v>27365</v>
      </c>
      <c r="I69" s="28"/>
      <c r="J69" s="37" t="s">
        <v>606</v>
      </c>
      <c r="K69" s="28">
        <v>912100000</v>
      </c>
      <c r="L69" s="38">
        <v>96214604789</v>
      </c>
      <c r="N69" s="44">
        <v>610501006</v>
      </c>
      <c r="O69" s="39"/>
      <c r="P69" s="40"/>
      <c r="Q69" s="40"/>
      <c r="R69" s="40" t="s">
        <v>124</v>
      </c>
      <c r="S69" s="41"/>
      <c r="U69" s="39"/>
      <c r="V69" s="40"/>
      <c r="W69" s="40"/>
      <c r="X69" s="40" t="s">
        <v>286</v>
      </c>
      <c r="Y69" s="41"/>
      <c r="Z69" s="75">
        <f t="shared" si="1"/>
        <v>34618109242</v>
      </c>
      <c r="AA69" s="76"/>
      <c r="AB69" s="83">
        <v>16716163380</v>
      </c>
      <c r="AC69" s="84"/>
      <c r="AU69" s="7"/>
      <c r="AV69" s="7"/>
      <c r="AW69" s="7"/>
      <c r="AX69" s="7"/>
      <c r="AY69" s="7"/>
    </row>
    <row r="70" spans="2:51" ht="13.5">
      <c r="B70" s="35" t="s">
        <v>289</v>
      </c>
      <c r="C70" s="28">
        <v>610511000</v>
      </c>
      <c r="D70" s="36">
        <v>464984650696</v>
      </c>
      <c r="F70" s="37" t="s">
        <v>608</v>
      </c>
      <c r="G70" s="28">
        <v>910198200</v>
      </c>
      <c r="H70" s="38">
        <v>6970095</v>
      </c>
      <c r="I70" s="28"/>
      <c r="J70" s="37" t="s">
        <v>609</v>
      </c>
      <c r="K70" s="28">
        <v>912101000</v>
      </c>
      <c r="L70" s="38">
        <v>76537428953</v>
      </c>
      <c r="N70" s="44">
        <v>610900001</v>
      </c>
      <c r="O70" s="39"/>
      <c r="P70" s="40"/>
      <c r="Q70" s="40" t="s">
        <v>118</v>
      </c>
      <c r="R70" s="40"/>
      <c r="S70" s="41"/>
      <c r="U70" s="39"/>
      <c r="V70" s="40"/>
      <c r="W70" s="40" t="s">
        <v>287</v>
      </c>
      <c r="X70" s="40"/>
      <c r="Y70" s="41"/>
      <c r="Z70" s="75">
        <f t="shared" si="1"/>
        <v>55424978035</v>
      </c>
      <c r="AA70" s="76"/>
      <c r="AB70" s="83">
        <v>24309306202</v>
      </c>
      <c r="AC70" s="84"/>
      <c r="AU70" s="7"/>
      <c r="AV70" s="7"/>
      <c r="AW70" s="7"/>
      <c r="AX70" s="7"/>
      <c r="AY70" s="7"/>
    </row>
    <row r="71" spans="2:51" ht="13.5">
      <c r="B71" s="35" t="s">
        <v>290</v>
      </c>
      <c r="C71" s="28">
        <v>610513000</v>
      </c>
      <c r="D71" s="36">
        <v>593659738207</v>
      </c>
      <c r="F71" s="37" t="s">
        <v>611</v>
      </c>
      <c r="G71" s="28">
        <v>910198300</v>
      </c>
      <c r="H71" s="38">
        <v>225980</v>
      </c>
      <c r="I71" s="28"/>
      <c r="J71" s="37" t="s">
        <v>612</v>
      </c>
      <c r="K71" s="28">
        <v>912101001</v>
      </c>
      <c r="L71" s="38">
        <v>76471807074</v>
      </c>
      <c r="N71" s="44">
        <v>610506000</v>
      </c>
      <c r="O71" s="39"/>
      <c r="P71" s="40"/>
      <c r="Q71" s="40" t="s">
        <v>136</v>
      </c>
      <c r="R71" s="40"/>
      <c r="S71" s="41"/>
      <c r="U71" s="39"/>
      <c r="V71" s="40"/>
      <c r="W71" s="40" t="s">
        <v>288</v>
      </c>
      <c r="X71" s="40"/>
      <c r="Y71" s="41"/>
      <c r="Z71" s="75">
        <f t="shared" si="1"/>
        <v>6775447250</v>
      </c>
      <c r="AA71" s="76"/>
      <c r="AB71" s="83">
        <v>5402280092</v>
      </c>
      <c r="AC71" s="84"/>
      <c r="AU71" s="7"/>
      <c r="AV71" s="7"/>
      <c r="AW71" s="7"/>
      <c r="AX71" s="7"/>
      <c r="AY71" s="7"/>
    </row>
    <row r="72" spans="2:51" ht="13.5">
      <c r="B72" s="35" t="s">
        <v>291</v>
      </c>
      <c r="C72" s="28">
        <v>610516000</v>
      </c>
      <c r="D72" s="36">
        <v>811209471906</v>
      </c>
      <c r="F72" s="37" t="s">
        <v>614</v>
      </c>
      <c r="G72" s="28">
        <v>910198900</v>
      </c>
      <c r="H72" s="38">
        <v>1971093389</v>
      </c>
      <c r="I72" s="28"/>
      <c r="J72" s="37" t="s">
        <v>615</v>
      </c>
      <c r="K72" s="28">
        <v>912101011</v>
      </c>
      <c r="L72" s="38">
        <v>65621879</v>
      </c>
      <c r="N72" s="44">
        <v>610511000</v>
      </c>
      <c r="O72" s="39"/>
      <c r="P72" s="40"/>
      <c r="Q72" s="40" t="s">
        <v>119</v>
      </c>
      <c r="R72" s="40"/>
      <c r="S72" s="41"/>
      <c r="U72" s="39"/>
      <c r="V72" s="40"/>
      <c r="W72" s="40" t="s">
        <v>289</v>
      </c>
      <c r="X72" s="40"/>
      <c r="Y72" s="41"/>
      <c r="Z72" s="75">
        <f t="shared" si="1"/>
        <v>464984650696</v>
      </c>
      <c r="AA72" s="76"/>
      <c r="AB72" s="83">
        <v>247230203941</v>
      </c>
      <c r="AC72" s="84"/>
      <c r="AU72" s="7"/>
      <c r="AV72" s="7"/>
      <c r="AW72" s="7"/>
      <c r="AX72" s="7"/>
      <c r="AY72" s="7"/>
    </row>
    <row r="73" spans="2:51" ht="13.5">
      <c r="B73" s="35" t="s">
        <v>617</v>
      </c>
      <c r="C73" s="28">
        <v>610521000</v>
      </c>
      <c r="D73" s="36">
        <v>247367527121</v>
      </c>
      <c r="F73" s="37" t="s">
        <v>603</v>
      </c>
      <c r="G73" s="28">
        <v>912000000</v>
      </c>
      <c r="H73" s="38">
        <v>695239929703</v>
      </c>
      <c r="I73" s="28"/>
      <c r="J73" s="37" t="s">
        <v>618</v>
      </c>
      <c r="K73" s="28">
        <v>912102000</v>
      </c>
      <c r="L73" s="38">
        <v>62403482</v>
      </c>
      <c r="N73" s="44">
        <v>610513000</v>
      </c>
      <c r="O73" s="39"/>
      <c r="P73" s="40"/>
      <c r="Q73" s="40" t="s">
        <v>177</v>
      </c>
      <c r="R73" s="40"/>
      <c r="S73" s="41"/>
      <c r="U73" s="39"/>
      <c r="V73" s="40"/>
      <c r="W73" s="40" t="s">
        <v>290</v>
      </c>
      <c r="X73" s="40"/>
      <c r="Y73" s="41"/>
      <c r="Z73" s="75">
        <f t="shared" si="1"/>
        <v>593659738207</v>
      </c>
      <c r="AA73" s="76"/>
      <c r="AB73" s="83">
        <v>556682225526</v>
      </c>
      <c r="AC73" s="84"/>
      <c r="AU73" s="7"/>
      <c r="AV73" s="7"/>
      <c r="AW73" s="7"/>
      <c r="AX73" s="7"/>
      <c r="AY73" s="7"/>
    </row>
    <row r="74" spans="2:51" ht="13.5">
      <c r="B74" s="35" t="s">
        <v>620</v>
      </c>
      <c r="C74" s="28">
        <v>610521030</v>
      </c>
      <c r="D74" s="36">
        <v>247367527121</v>
      </c>
      <c r="F74" s="37" t="s">
        <v>606</v>
      </c>
      <c r="G74" s="28">
        <v>912100000</v>
      </c>
      <c r="H74" s="38">
        <v>423450881709</v>
      </c>
      <c r="I74" s="28"/>
      <c r="J74" s="37" t="s">
        <v>621</v>
      </c>
      <c r="K74" s="28">
        <v>912106000</v>
      </c>
      <c r="L74" s="38">
        <v>2234463114</v>
      </c>
      <c r="N74" s="44">
        <v>610516000</v>
      </c>
      <c r="O74" s="39"/>
      <c r="P74" s="40"/>
      <c r="Q74" s="40" t="s">
        <v>178</v>
      </c>
      <c r="R74" s="40"/>
      <c r="S74" s="41"/>
      <c r="U74" s="39"/>
      <c r="V74" s="40"/>
      <c r="W74" s="40" t="s">
        <v>291</v>
      </c>
      <c r="X74" s="40"/>
      <c r="Y74" s="41"/>
      <c r="Z74" s="75">
        <f t="shared" si="1"/>
        <v>811209471906</v>
      </c>
      <c r="AA74" s="76"/>
      <c r="AB74" s="83">
        <v>943977721916</v>
      </c>
      <c r="AC74" s="84"/>
      <c r="AU74" s="7"/>
      <c r="AV74" s="7"/>
      <c r="AW74" s="7"/>
      <c r="AX74" s="7"/>
      <c r="AY74" s="7"/>
    </row>
    <row r="75" spans="2:51" ht="13.5">
      <c r="B75" s="35" t="s">
        <v>623</v>
      </c>
      <c r="C75" s="28">
        <v>610521032</v>
      </c>
      <c r="D75" s="36">
        <v>2808382693</v>
      </c>
      <c r="F75" s="37" t="s">
        <v>609</v>
      </c>
      <c r="G75" s="28">
        <v>912101000</v>
      </c>
      <c r="H75" s="38">
        <v>306054848729</v>
      </c>
      <c r="I75" s="28"/>
      <c r="J75" s="37" t="s">
        <v>624</v>
      </c>
      <c r="K75" s="28">
        <v>912106001</v>
      </c>
      <c r="L75" s="38">
        <v>1086766072</v>
      </c>
      <c r="N75" s="44"/>
      <c r="O75" s="39"/>
      <c r="P75" s="40"/>
      <c r="Q75" s="40" t="s">
        <v>179</v>
      </c>
      <c r="R75" s="40"/>
      <c r="S75" s="41"/>
      <c r="U75" s="39"/>
      <c r="V75" s="40"/>
      <c r="W75" s="40" t="s">
        <v>292</v>
      </c>
      <c r="X75" s="40"/>
      <c r="Y75" s="41"/>
      <c r="Z75" s="79">
        <v>0</v>
      </c>
      <c r="AA75" s="76"/>
      <c r="AB75" s="79">
        <v>0</v>
      </c>
      <c r="AC75" s="84"/>
      <c r="AU75" s="7"/>
      <c r="AV75" s="7"/>
      <c r="AW75" s="7"/>
      <c r="AX75" s="7"/>
      <c r="AY75" s="7"/>
    </row>
    <row r="76" spans="2:51" ht="13.5">
      <c r="B76" s="35" t="s">
        <v>626</v>
      </c>
      <c r="C76" s="28">
        <v>610521033</v>
      </c>
      <c r="D76" s="36">
        <v>35229315818</v>
      </c>
      <c r="F76" s="37" t="s">
        <v>612</v>
      </c>
      <c r="G76" s="28">
        <v>912101001</v>
      </c>
      <c r="H76" s="38">
        <v>305151700808</v>
      </c>
      <c r="I76" s="28"/>
      <c r="J76" s="37" t="s">
        <v>627</v>
      </c>
      <c r="K76" s="28">
        <v>912106006</v>
      </c>
      <c r="L76" s="38">
        <v>1147697042</v>
      </c>
      <c r="N76" s="44">
        <v>610526010</v>
      </c>
      <c r="O76" s="39"/>
      <c r="P76" s="40"/>
      <c r="Q76" s="40" t="s">
        <v>120</v>
      </c>
      <c r="R76" s="40"/>
      <c r="S76" s="41"/>
      <c r="U76" s="39"/>
      <c r="V76" s="40"/>
      <c r="W76" s="40" t="s">
        <v>293</v>
      </c>
      <c r="X76" s="40"/>
      <c r="Y76" s="41"/>
      <c r="Z76" s="75">
        <f>VLOOKUP(N76,$C:$D,2,FALSE)</f>
        <v>67862969839</v>
      </c>
      <c r="AA76" s="76"/>
      <c r="AB76" s="83">
        <v>103500000000</v>
      </c>
      <c r="AC76" s="84"/>
      <c r="AU76" s="7"/>
      <c r="AV76" s="7"/>
      <c r="AW76" s="7"/>
      <c r="AX76" s="7"/>
      <c r="AY76" s="7"/>
    </row>
    <row r="77" spans="2:51" ht="13.5">
      <c r="B77" s="35" t="s">
        <v>629</v>
      </c>
      <c r="C77" s="28">
        <v>610521034</v>
      </c>
      <c r="D77" s="36">
        <v>906434612</v>
      </c>
      <c r="F77" s="37" t="s">
        <v>615</v>
      </c>
      <c r="G77" s="28">
        <v>912101011</v>
      </c>
      <c r="H77" s="38">
        <v>903147921</v>
      </c>
      <c r="I77" s="28"/>
      <c r="J77" s="37" t="s">
        <v>630</v>
      </c>
      <c r="K77" s="28">
        <v>912111000</v>
      </c>
      <c r="L77" s="38">
        <v>9675559065</v>
      </c>
      <c r="N77" s="44">
        <v>610521000</v>
      </c>
      <c r="O77" s="39"/>
      <c r="P77" s="40"/>
      <c r="Q77" s="40" t="s">
        <v>180</v>
      </c>
      <c r="R77" s="40"/>
      <c r="S77" s="41"/>
      <c r="U77" s="39"/>
      <c r="V77" s="40"/>
      <c r="W77" s="40" t="s">
        <v>294</v>
      </c>
      <c r="X77" s="40"/>
      <c r="Y77" s="41"/>
      <c r="Z77" s="75">
        <f>VLOOKUP(N77,$C:$D,2,FALSE)</f>
        <v>247367527121</v>
      </c>
      <c r="AA77" s="77"/>
      <c r="AB77" s="83">
        <v>414324080675</v>
      </c>
      <c r="AC77" s="86"/>
      <c r="AU77" s="7"/>
      <c r="AV77" s="7"/>
      <c r="AW77" s="7"/>
      <c r="AX77" s="7"/>
      <c r="AY77" s="7"/>
    </row>
    <row r="78" spans="2:51" ht="13.5">
      <c r="B78" s="35" t="s">
        <v>632</v>
      </c>
      <c r="C78" s="28">
        <v>610521035</v>
      </c>
      <c r="D78" s="36">
        <v>9005496348</v>
      </c>
      <c r="F78" s="37" t="s">
        <v>618</v>
      </c>
      <c r="G78" s="28">
        <v>912102000</v>
      </c>
      <c r="H78" s="38">
        <v>102419072</v>
      </c>
      <c r="I78" s="28"/>
      <c r="J78" s="37" t="s">
        <v>633</v>
      </c>
      <c r="K78" s="28">
        <v>912111001</v>
      </c>
      <c r="L78" s="38">
        <v>9670778534</v>
      </c>
      <c r="N78" s="44"/>
      <c r="O78" s="39"/>
      <c r="P78" s="40"/>
      <c r="Q78" s="40" t="s">
        <v>181</v>
      </c>
      <c r="R78" s="40"/>
      <c r="S78" s="41"/>
      <c r="U78" s="39"/>
      <c r="V78" s="40"/>
      <c r="W78" s="40" t="s">
        <v>295</v>
      </c>
      <c r="X78" s="40"/>
      <c r="Y78" s="41"/>
      <c r="Z78" s="75">
        <f>Z79</f>
        <v>205040600</v>
      </c>
      <c r="AA78" s="76"/>
      <c r="AB78" s="83">
        <f>SUM(AB79:AB80)</f>
        <v>17111321541</v>
      </c>
      <c r="AC78" s="84"/>
      <c r="AU78" s="7"/>
      <c r="AV78" s="7"/>
      <c r="AW78" s="7"/>
      <c r="AX78" s="7"/>
      <c r="AY78" s="7"/>
    </row>
    <row r="79" spans="2:51" ht="13.5">
      <c r="B79" s="35" t="s">
        <v>635</v>
      </c>
      <c r="C79" s="28">
        <v>610521036</v>
      </c>
      <c r="D79" s="36">
        <v>199417897650</v>
      </c>
      <c r="F79" s="37" t="s">
        <v>621</v>
      </c>
      <c r="G79" s="28">
        <v>912106000</v>
      </c>
      <c r="H79" s="38">
        <v>7124925657</v>
      </c>
      <c r="I79" s="28"/>
      <c r="J79" s="37" t="s">
        <v>636</v>
      </c>
      <c r="K79" s="28">
        <v>912111011</v>
      </c>
      <c r="L79" s="38">
        <v>4780531</v>
      </c>
      <c r="N79" s="44">
        <v>610536000</v>
      </c>
      <c r="O79" s="39"/>
      <c r="P79" s="40"/>
      <c r="Q79" s="40"/>
      <c r="R79" s="40" t="s">
        <v>182</v>
      </c>
      <c r="S79" s="41"/>
      <c r="U79" s="39"/>
      <c r="V79" s="40"/>
      <c r="W79" s="40"/>
      <c r="X79" s="40" t="s">
        <v>296</v>
      </c>
      <c r="Y79" s="41"/>
      <c r="Z79" s="75">
        <f>VLOOKUP(N79,$C:$D,2,FALSE)</f>
        <v>205040600</v>
      </c>
      <c r="AA79" s="76"/>
      <c r="AB79" s="83">
        <v>942136632</v>
      </c>
      <c r="AC79" s="84"/>
      <c r="AU79" s="7"/>
      <c r="AV79" s="7"/>
      <c r="AW79" s="7"/>
      <c r="AX79" s="7"/>
      <c r="AY79" s="7"/>
    </row>
    <row r="80" spans="2:51" ht="13.5">
      <c r="B80" s="35" t="s">
        <v>638</v>
      </c>
      <c r="C80" s="28">
        <v>610526010</v>
      </c>
      <c r="D80" s="36">
        <v>67862969839</v>
      </c>
      <c r="F80" s="37" t="s">
        <v>624</v>
      </c>
      <c r="G80" s="28">
        <v>912106001</v>
      </c>
      <c r="H80" s="38">
        <v>5318307800</v>
      </c>
      <c r="I80" s="28"/>
      <c r="J80" s="37" t="s">
        <v>639</v>
      </c>
      <c r="K80" s="28">
        <v>912116000</v>
      </c>
      <c r="L80" s="38">
        <v>7364299424</v>
      </c>
      <c r="N80" s="44"/>
      <c r="O80" s="39"/>
      <c r="P80" s="40"/>
      <c r="Q80" s="40"/>
      <c r="R80" s="40" t="s">
        <v>137</v>
      </c>
      <c r="S80" s="41"/>
      <c r="U80" s="39"/>
      <c r="V80" s="40"/>
      <c r="W80" s="40"/>
      <c r="X80" s="40" t="s">
        <v>137</v>
      </c>
      <c r="Y80" s="41"/>
      <c r="Z80" s="79">
        <v>0</v>
      </c>
      <c r="AA80" s="76"/>
      <c r="AB80" s="83">
        <v>16169184909</v>
      </c>
      <c r="AC80" s="84"/>
      <c r="AU80" s="7"/>
      <c r="AV80" s="7"/>
      <c r="AW80" s="7"/>
      <c r="AX80" s="7"/>
      <c r="AY80" s="7"/>
    </row>
    <row r="81" spans="2:51" ht="13.5">
      <c r="B81" s="35" t="s">
        <v>641</v>
      </c>
      <c r="C81" s="28">
        <v>610536000</v>
      </c>
      <c r="D81" s="36">
        <v>205040600</v>
      </c>
      <c r="F81" s="37" t="s">
        <v>627</v>
      </c>
      <c r="G81" s="28">
        <v>912106006</v>
      </c>
      <c r="H81" s="38">
        <v>1806617857</v>
      </c>
      <c r="I81" s="28"/>
      <c r="J81" s="37" t="s">
        <v>642</v>
      </c>
      <c r="K81" s="28">
        <v>912121000</v>
      </c>
      <c r="L81" s="38">
        <v>147720712</v>
      </c>
      <c r="N81" s="44"/>
      <c r="O81" s="39"/>
      <c r="P81" s="40"/>
      <c r="Q81" s="40" t="s">
        <v>138</v>
      </c>
      <c r="R81" s="40"/>
      <c r="S81" s="41"/>
      <c r="U81" s="39"/>
      <c r="V81" s="40"/>
      <c r="W81" s="40" t="s">
        <v>297</v>
      </c>
      <c r="X81" s="40"/>
      <c r="Y81" s="41"/>
      <c r="Z81" s="75">
        <f>SUM(Z82:Z83)</f>
        <v>740943430920</v>
      </c>
      <c r="AA81" s="76"/>
      <c r="AB81" s="83">
        <f>SUM(AB82:AB83)</f>
        <v>391603370424</v>
      </c>
      <c r="AC81" s="84"/>
      <c r="AU81" s="7"/>
      <c r="AV81" s="7"/>
      <c r="AW81" s="7"/>
      <c r="AX81" s="7"/>
      <c r="AY81" s="7"/>
    </row>
    <row r="82" spans="2:51" ht="13.5">
      <c r="B82" s="35" t="s">
        <v>296</v>
      </c>
      <c r="C82" s="28">
        <v>610536001</v>
      </c>
      <c r="D82" s="36">
        <v>205040600</v>
      </c>
      <c r="F82" s="37" t="s">
        <v>630</v>
      </c>
      <c r="G82" s="28">
        <v>912111000</v>
      </c>
      <c r="H82" s="38">
        <v>54423781666</v>
      </c>
      <c r="I82" s="28"/>
      <c r="J82" s="37" t="s">
        <v>644</v>
      </c>
      <c r="K82" s="28">
        <v>912121100</v>
      </c>
      <c r="L82" s="38">
        <v>110096761</v>
      </c>
      <c r="N82" s="44">
        <v>610313001</v>
      </c>
      <c r="O82" s="39"/>
      <c r="P82" s="40"/>
      <c r="Q82" s="40"/>
      <c r="R82" s="40" t="s">
        <v>12</v>
      </c>
      <c r="S82" s="41"/>
      <c r="U82" s="39"/>
      <c r="V82" s="40"/>
      <c r="W82" s="40"/>
      <c r="X82" s="40" t="s">
        <v>12</v>
      </c>
      <c r="Y82" s="41"/>
      <c r="Z82" s="75">
        <f>VLOOKUP(N82,$C:$D,2,FALSE)</f>
        <v>609652196335</v>
      </c>
      <c r="AA82" s="76"/>
      <c r="AB82" s="83">
        <v>286278727200</v>
      </c>
      <c r="AC82" s="84"/>
      <c r="AU82" s="7"/>
      <c r="AV82" s="7"/>
      <c r="AW82" s="7"/>
      <c r="AX82" s="7"/>
      <c r="AY82" s="7"/>
    </row>
    <row r="83" spans="2:51" ht="13.5">
      <c r="B83" s="35" t="s">
        <v>137</v>
      </c>
      <c r="C83" s="28">
        <v>610536009</v>
      </c>
      <c r="D83" s="36">
        <v>0</v>
      </c>
      <c r="F83" s="37" t="s">
        <v>633</v>
      </c>
      <c r="G83" s="28">
        <v>912111001</v>
      </c>
      <c r="H83" s="38">
        <v>54409574572</v>
      </c>
      <c r="I83" s="28"/>
      <c r="J83" s="37" t="s">
        <v>646</v>
      </c>
      <c r="K83" s="28">
        <v>912126000</v>
      </c>
      <c r="L83" s="38">
        <v>82633278</v>
      </c>
      <c r="N83" s="44">
        <v>610313006</v>
      </c>
      <c r="O83" s="39"/>
      <c r="P83" s="40"/>
      <c r="Q83" s="40"/>
      <c r="R83" s="40" t="s">
        <v>116</v>
      </c>
      <c r="S83" s="41"/>
      <c r="U83" s="39"/>
      <c r="V83" s="40"/>
      <c r="W83" s="40"/>
      <c r="X83" s="40" t="s">
        <v>257</v>
      </c>
      <c r="Y83" s="41"/>
      <c r="Z83" s="75">
        <f>VLOOKUP(N83,$C:$D,2,FALSE)</f>
        <v>131291234585</v>
      </c>
      <c r="AA83" s="76"/>
      <c r="AB83" s="83">
        <v>105324643224</v>
      </c>
      <c r="AC83" s="84"/>
      <c r="AU83" s="7"/>
      <c r="AV83" s="7"/>
      <c r="AW83" s="7"/>
      <c r="AX83" s="7"/>
      <c r="AY83" s="7"/>
    </row>
    <row r="84" spans="2:51" ht="13.5">
      <c r="B84" s="35" t="s">
        <v>648</v>
      </c>
      <c r="C84" s="28">
        <v>610537000</v>
      </c>
      <c r="D84" s="36">
        <v>27564782242</v>
      </c>
      <c r="F84" s="37" t="s">
        <v>636</v>
      </c>
      <c r="G84" s="28">
        <v>912111011</v>
      </c>
      <c r="H84" s="38">
        <v>14207094</v>
      </c>
      <c r="I84" s="28"/>
      <c r="J84" s="37" t="s">
        <v>649</v>
      </c>
      <c r="K84" s="28">
        <v>912711000</v>
      </c>
      <c r="L84" s="38">
        <v>0</v>
      </c>
      <c r="N84" s="44"/>
      <c r="O84" s="39"/>
      <c r="P84" s="40"/>
      <c r="Q84" s="40" t="s">
        <v>183</v>
      </c>
      <c r="R84" s="40"/>
      <c r="S84" s="41"/>
      <c r="U84" s="39"/>
      <c r="V84" s="40"/>
      <c r="W84" s="40" t="s">
        <v>298</v>
      </c>
      <c r="X84" s="40"/>
      <c r="Y84" s="41"/>
      <c r="Z84" s="75">
        <f>SUM(Z85:Z86)</f>
        <v>27564782242</v>
      </c>
      <c r="AA84" s="76"/>
      <c r="AB84" s="83">
        <f>SUM(AB85:AB86)</f>
        <v>22403136317</v>
      </c>
      <c r="AC84" s="84"/>
      <c r="AU84" s="7"/>
      <c r="AV84" s="7"/>
      <c r="AW84" s="7"/>
      <c r="AX84" s="7"/>
      <c r="AY84" s="7"/>
    </row>
    <row r="85" spans="2:51" ht="13.5">
      <c r="B85" s="35" t="s">
        <v>299</v>
      </c>
      <c r="C85" s="28">
        <v>610537010</v>
      </c>
      <c r="D85" s="36">
        <v>10926105636</v>
      </c>
      <c r="F85" s="37" t="s">
        <v>639</v>
      </c>
      <c r="G85" s="28">
        <v>912116000</v>
      </c>
      <c r="H85" s="38">
        <v>53178638221</v>
      </c>
      <c r="I85" s="28"/>
      <c r="J85" s="37" t="s">
        <v>651</v>
      </c>
      <c r="K85" s="28">
        <v>912711300</v>
      </c>
      <c r="L85" s="38">
        <v>0</v>
      </c>
      <c r="N85" s="44">
        <v>610537010</v>
      </c>
      <c r="O85" s="39"/>
      <c r="P85" s="40"/>
      <c r="Q85" s="40"/>
      <c r="R85" s="40" t="s">
        <v>299</v>
      </c>
      <c r="S85" s="41"/>
      <c r="U85" s="39"/>
      <c r="V85" s="40"/>
      <c r="W85" s="40"/>
      <c r="X85" s="40" t="s">
        <v>299</v>
      </c>
      <c r="Y85" s="41"/>
      <c r="Z85" s="75">
        <f>VLOOKUP(N85,$C:$D,2,FALSE)</f>
        <v>10926105636</v>
      </c>
      <c r="AA85" s="76"/>
      <c r="AB85" s="83">
        <v>7701210605</v>
      </c>
      <c r="AC85" s="84"/>
      <c r="AU85" s="7"/>
      <c r="AV85" s="7"/>
      <c r="AW85" s="7"/>
      <c r="AX85" s="7"/>
      <c r="AY85" s="7"/>
    </row>
    <row r="86" spans="2:51" ht="13.5">
      <c r="B86" s="35" t="s">
        <v>300</v>
      </c>
      <c r="C86" s="28">
        <v>610537020</v>
      </c>
      <c r="D86" s="36">
        <v>16638676606</v>
      </c>
      <c r="F86" s="37" t="s">
        <v>642</v>
      </c>
      <c r="G86" s="28">
        <v>912121000</v>
      </c>
      <c r="H86" s="38">
        <v>1137153336</v>
      </c>
      <c r="I86" s="28"/>
      <c r="J86" s="37" t="s">
        <v>653</v>
      </c>
      <c r="K86" s="28">
        <v>912600000</v>
      </c>
      <c r="L86" s="38">
        <v>49802375977</v>
      </c>
      <c r="N86" s="44">
        <v>610537020</v>
      </c>
      <c r="O86" s="39"/>
      <c r="P86" s="40"/>
      <c r="Q86" s="40"/>
      <c r="R86" s="40" t="s">
        <v>300</v>
      </c>
      <c r="S86" s="41"/>
      <c r="U86" s="39"/>
      <c r="V86" s="40"/>
      <c r="W86" s="40"/>
      <c r="X86" s="40" t="s">
        <v>300</v>
      </c>
      <c r="Y86" s="41"/>
      <c r="Z86" s="75">
        <f>VLOOKUP(N86,$C:$D,2,FALSE)</f>
        <v>16638676606</v>
      </c>
      <c r="AA86" s="76"/>
      <c r="AB86" s="83">
        <v>14701925712</v>
      </c>
      <c r="AC86" s="84"/>
      <c r="AU86" s="7"/>
      <c r="AV86" s="7"/>
      <c r="AW86" s="7"/>
      <c r="AX86" s="7"/>
      <c r="AY86" s="7"/>
    </row>
    <row r="87" spans="2:51" ht="13.5">
      <c r="B87" s="35" t="s">
        <v>655</v>
      </c>
      <c r="C87" s="28">
        <v>612100000</v>
      </c>
      <c r="D87" s="36">
        <v>7837393006</v>
      </c>
      <c r="F87" s="37" t="s">
        <v>644</v>
      </c>
      <c r="G87" s="28">
        <v>912121100</v>
      </c>
      <c r="H87" s="38">
        <v>693795387</v>
      </c>
      <c r="I87" s="28"/>
      <c r="J87" s="37" t="s">
        <v>656</v>
      </c>
      <c r="K87" s="28">
        <v>912601000</v>
      </c>
      <c r="L87" s="38">
        <v>32803219661</v>
      </c>
      <c r="N87" s="44">
        <v>612100000</v>
      </c>
      <c r="O87" s="39"/>
      <c r="P87" s="40"/>
      <c r="Q87" s="40" t="s">
        <v>184</v>
      </c>
      <c r="R87" s="40"/>
      <c r="S87" s="41"/>
      <c r="U87" s="39"/>
      <c r="V87" s="40"/>
      <c r="W87" s="40" t="s">
        <v>301</v>
      </c>
      <c r="X87" s="40"/>
      <c r="Y87" s="41"/>
      <c r="Z87" s="75">
        <f>VLOOKUP(N87,$C:$D,2,FALSE)</f>
        <v>7837393006</v>
      </c>
      <c r="AA87" s="76"/>
      <c r="AB87" s="83">
        <v>4039294570</v>
      </c>
      <c r="AC87" s="84"/>
      <c r="AU87" s="7"/>
      <c r="AV87" s="7"/>
      <c r="AW87" s="7"/>
      <c r="AX87" s="7"/>
      <c r="AY87" s="7"/>
    </row>
    <row r="88" spans="2:51" ht="13.5">
      <c r="B88" s="35" t="s">
        <v>658</v>
      </c>
      <c r="C88" s="28">
        <v>630100100</v>
      </c>
      <c r="D88" s="36">
        <v>0</v>
      </c>
      <c r="F88" s="37" t="s">
        <v>646</v>
      </c>
      <c r="G88" s="28">
        <v>912126000</v>
      </c>
      <c r="H88" s="38">
        <v>735319641</v>
      </c>
      <c r="I88" s="28"/>
      <c r="J88" s="37" t="s">
        <v>659</v>
      </c>
      <c r="K88" s="28">
        <v>912601001</v>
      </c>
      <c r="L88" s="38">
        <v>32805994649</v>
      </c>
      <c r="N88" s="44"/>
      <c r="O88" s="39"/>
      <c r="P88" s="40" t="s">
        <v>185</v>
      </c>
      <c r="Q88" s="40"/>
      <c r="R88" s="40"/>
      <c r="S88" s="41"/>
      <c r="U88" s="39"/>
      <c r="V88" s="40" t="s">
        <v>302</v>
      </c>
      <c r="W88" s="40"/>
      <c r="X88" s="40"/>
      <c r="Y88" s="41"/>
      <c r="Z88" s="75"/>
      <c r="AA88" s="76">
        <f>Z89</f>
        <v>528872650</v>
      </c>
      <c r="AB88" s="83"/>
      <c r="AC88" s="84">
        <f>SUM(AB89:AB90)</f>
        <v>10963742800</v>
      </c>
      <c r="AU88" s="7"/>
      <c r="AV88" s="7"/>
      <c r="AW88" s="7"/>
      <c r="AX88" s="7"/>
      <c r="AY88" s="7"/>
    </row>
    <row r="89" spans="2:51" ht="13.5">
      <c r="B89" s="35" t="s">
        <v>661</v>
      </c>
      <c r="C89" s="28">
        <v>630106000</v>
      </c>
      <c r="D89" s="36">
        <v>0</v>
      </c>
      <c r="F89" s="37" t="s">
        <v>649</v>
      </c>
      <c r="G89" s="28">
        <v>912711000</v>
      </c>
      <c r="H89" s="38">
        <v>0</v>
      </c>
      <c r="I89" s="28"/>
      <c r="J89" s="37" t="s">
        <v>662</v>
      </c>
      <c r="K89" s="28">
        <v>912601006</v>
      </c>
      <c r="L89" s="38">
        <v>-2774988</v>
      </c>
      <c r="N89" s="44">
        <v>610591060</v>
      </c>
      <c r="O89" s="39"/>
      <c r="P89" s="40"/>
      <c r="Q89" s="40" t="s">
        <v>186</v>
      </c>
      <c r="R89" s="40"/>
      <c r="S89" s="41"/>
      <c r="U89" s="39"/>
      <c r="V89" s="40"/>
      <c r="W89" s="40" t="s">
        <v>303</v>
      </c>
      <c r="X89" s="40"/>
      <c r="Y89" s="41"/>
      <c r="Z89" s="75">
        <f>VLOOKUP(N89,$C:$D,2,FALSE)</f>
        <v>528872650</v>
      </c>
      <c r="AA89" s="76"/>
      <c r="AB89" s="83">
        <v>10963742800</v>
      </c>
      <c r="AC89" s="84"/>
      <c r="AU89" s="7"/>
      <c r="AV89" s="7"/>
      <c r="AW89" s="7"/>
      <c r="AX89" s="7"/>
      <c r="AY89" s="7"/>
    </row>
    <row r="90" spans="2:51" ht="13.5">
      <c r="B90" s="35" t="s">
        <v>664</v>
      </c>
      <c r="C90" s="28">
        <v>630161000</v>
      </c>
      <c r="D90" s="36">
        <v>28801131238</v>
      </c>
      <c r="F90" s="37" t="s">
        <v>651</v>
      </c>
      <c r="G90" s="28">
        <v>912711300</v>
      </c>
      <c r="H90" s="38">
        <v>0</v>
      </c>
      <c r="I90" s="28"/>
      <c r="J90" s="37" t="s">
        <v>665</v>
      </c>
      <c r="K90" s="28">
        <v>912602000</v>
      </c>
      <c r="L90" s="38">
        <v>8757779549</v>
      </c>
      <c r="N90" s="44"/>
      <c r="O90" s="39"/>
      <c r="P90" s="40"/>
      <c r="Q90" s="40" t="s">
        <v>187</v>
      </c>
      <c r="R90" s="40"/>
      <c r="S90" s="41"/>
      <c r="U90" s="39"/>
      <c r="V90" s="40"/>
      <c r="W90" s="40" t="s">
        <v>304</v>
      </c>
      <c r="X90" s="40"/>
      <c r="Y90" s="41"/>
      <c r="Z90" s="79">
        <v>0</v>
      </c>
      <c r="AA90" s="76"/>
      <c r="AB90" s="79">
        <v>0</v>
      </c>
      <c r="AC90" s="84"/>
      <c r="AU90" s="7"/>
      <c r="AV90" s="7"/>
      <c r="AW90" s="7"/>
      <c r="AX90" s="7"/>
      <c r="AY90" s="7"/>
    </row>
    <row r="91" spans="2:51" ht="13.5">
      <c r="B91" s="35" t="s">
        <v>661</v>
      </c>
      <c r="C91" s="28">
        <v>630161006</v>
      </c>
      <c r="D91" s="36">
        <v>28801131238</v>
      </c>
      <c r="F91" s="37" t="s">
        <v>653</v>
      </c>
      <c r="G91" s="28">
        <v>912600000</v>
      </c>
      <c r="H91" s="38">
        <v>86544642642</v>
      </c>
      <c r="I91" s="28"/>
      <c r="J91" s="37" t="s">
        <v>667</v>
      </c>
      <c r="K91" s="28">
        <v>912606000</v>
      </c>
      <c r="L91" s="38">
        <v>-2354883672</v>
      </c>
      <c r="N91" s="44"/>
      <c r="O91" s="39"/>
      <c r="P91" s="40" t="s">
        <v>188</v>
      </c>
      <c r="Q91" s="40"/>
      <c r="R91" s="40"/>
      <c r="S91" s="41"/>
      <c r="U91" s="39"/>
      <c r="V91" s="40" t="s">
        <v>305</v>
      </c>
      <c r="W91" s="40"/>
      <c r="X91" s="40"/>
      <c r="Y91" s="41"/>
      <c r="Z91" s="75"/>
      <c r="AA91" s="76">
        <f>Z92+Z95</f>
        <v>7866838320</v>
      </c>
      <c r="AB91" s="83"/>
      <c r="AC91" s="84">
        <f>SUM(AB92,AB95)</f>
        <v>2543298240</v>
      </c>
      <c r="AU91" s="7"/>
      <c r="AV91" s="7"/>
      <c r="AW91" s="7"/>
      <c r="AX91" s="7"/>
      <c r="AY91" s="7"/>
    </row>
    <row r="92" spans="2:51" ht="13.5">
      <c r="B92" s="35" t="s">
        <v>669</v>
      </c>
      <c r="C92" s="28">
        <v>610591000</v>
      </c>
      <c r="D92" s="36">
        <v>528872650</v>
      </c>
      <c r="F92" s="37" t="s">
        <v>656</v>
      </c>
      <c r="G92" s="28">
        <v>912601000</v>
      </c>
      <c r="H92" s="38">
        <v>37362508698</v>
      </c>
      <c r="I92" s="28"/>
      <c r="J92" s="37" t="s">
        <v>670</v>
      </c>
      <c r="K92" s="28">
        <v>912611000</v>
      </c>
      <c r="L92" s="38">
        <v>10314838711</v>
      </c>
      <c r="N92" s="44"/>
      <c r="O92" s="39"/>
      <c r="P92" s="40"/>
      <c r="Q92" s="40" t="s">
        <v>189</v>
      </c>
      <c r="R92" s="40"/>
      <c r="S92" s="41"/>
      <c r="U92" s="39"/>
      <c r="V92" s="40"/>
      <c r="W92" s="40" t="s">
        <v>306</v>
      </c>
      <c r="X92" s="40"/>
      <c r="Y92" s="41"/>
      <c r="Z92" s="75">
        <f>Z93</f>
        <v>6997232500</v>
      </c>
      <c r="AA92" s="76"/>
      <c r="AB92" s="83">
        <f>+AB93</f>
        <v>2039771000</v>
      </c>
      <c r="AC92" s="84"/>
      <c r="AU92" s="7"/>
      <c r="AV92" s="7"/>
      <c r="AW92" s="7"/>
      <c r="AX92" s="7"/>
      <c r="AY92" s="7"/>
    </row>
    <row r="93" spans="2:51" ht="13.5">
      <c r="B93" s="35" t="s">
        <v>303</v>
      </c>
      <c r="C93" s="28">
        <v>610591060</v>
      </c>
      <c r="D93" s="36">
        <v>528872650</v>
      </c>
      <c r="F93" s="37" t="s">
        <v>659</v>
      </c>
      <c r="G93" s="28">
        <v>912601001</v>
      </c>
      <c r="H93" s="38">
        <v>37351683882</v>
      </c>
      <c r="I93" s="28"/>
      <c r="J93" s="37" t="s">
        <v>672</v>
      </c>
      <c r="K93" s="28">
        <v>912611001</v>
      </c>
      <c r="L93" s="38">
        <v>10314838711</v>
      </c>
      <c r="N93" s="44"/>
      <c r="O93" s="39"/>
      <c r="P93" s="40"/>
      <c r="Q93" s="40"/>
      <c r="R93" s="40" t="s">
        <v>232</v>
      </c>
      <c r="S93" s="41"/>
      <c r="U93" s="39"/>
      <c r="V93" s="40"/>
      <c r="W93" s="40"/>
      <c r="X93" s="40" t="s">
        <v>307</v>
      </c>
      <c r="Y93" s="41"/>
      <c r="Z93" s="75">
        <f>Z94</f>
        <v>6997232500</v>
      </c>
      <c r="AA93" s="76"/>
      <c r="AB93" s="83">
        <f>+AB94</f>
        <v>2039771000</v>
      </c>
      <c r="AC93" s="84"/>
      <c r="AU93" s="7"/>
      <c r="AV93" s="7"/>
      <c r="AW93" s="7"/>
      <c r="AX93" s="7"/>
      <c r="AY93" s="7"/>
    </row>
    <row r="94" spans="2:51" ht="13.5">
      <c r="B94" s="35" t="s">
        <v>674</v>
      </c>
      <c r="C94" s="28">
        <v>610620000</v>
      </c>
      <c r="D94" s="36">
        <v>7866838320</v>
      </c>
      <c r="F94" s="37" t="s">
        <v>662</v>
      </c>
      <c r="G94" s="28">
        <v>912601006</v>
      </c>
      <c r="H94" s="38">
        <v>10824816</v>
      </c>
      <c r="I94" s="28"/>
      <c r="J94" s="37" t="s">
        <v>675</v>
      </c>
      <c r="K94" s="28">
        <v>912616000</v>
      </c>
      <c r="L94" s="38">
        <v>265885436</v>
      </c>
      <c r="N94" s="44">
        <v>610601000</v>
      </c>
      <c r="O94" s="39"/>
      <c r="P94" s="40"/>
      <c r="Q94" s="40"/>
      <c r="R94" s="40"/>
      <c r="S94" s="41" t="s">
        <v>190</v>
      </c>
      <c r="U94" s="39"/>
      <c r="V94" s="40"/>
      <c r="W94" s="40"/>
      <c r="X94" s="40"/>
      <c r="Y94" s="41" t="s">
        <v>190</v>
      </c>
      <c r="Z94" s="75">
        <f>VLOOKUP(N94,$C:$D,2,FALSE)</f>
        <v>6997232500</v>
      </c>
      <c r="AA94" s="76"/>
      <c r="AB94" s="83">
        <v>2039771000</v>
      </c>
      <c r="AC94" s="84"/>
      <c r="AU94" s="7"/>
      <c r="AV94" s="7"/>
      <c r="AW94" s="7"/>
      <c r="AX94" s="7"/>
      <c r="AY94" s="7"/>
    </row>
    <row r="95" spans="2:51" ht="13.5">
      <c r="B95" s="35" t="s">
        <v>677</v>
      </c>
      <c r="C95" s="28">
        <v>610622000</v>
      </c>
      <c r="D95" s="36">
        <v>840291332</v>
      </c>
      <c r="F95" s="37" t="s">
        <v>665</v>
      </c>
      <c r="G95" s="28">
        <v>912602000</v>
      </c>
      <c r="H95" s="38">
        <v>11223724523</v>
      </c>
      <c r="I95" s="28"/>
      <c r="J95" s="37" t="s">
        <v>678</v>
      </c>
      <c r="K95" s="28">
        <v>912622000</v>
      </c>
      <c r="L95" s="38">
        <v>2038335</v>
      </c>
      <c r="N95" s="44"/>
      <c r="O95" s="39"/>
      <c r="P95" s="40"/>
      <c r="Q95" s="40" t="s">
        <v>129</v>
      </c>
      <c r="R95" s="40"/>
      <c r="S95" s="41"/>
      <c r="U95" s="39"/>
      <c r="V95" s="40"/>
      <c r="W95" s="40" t="s">
        <v>308</v>
      </c>
      <c r="X95" s="40"/>
      <c r="Y95" s="41"/>
      <c r="Z95" s="75">
        <f>Z96+Z98+Z101</f>
        <v>869605820</v>
      </c>
      <c r="AA95" s="76"/>
      <c r="AB95" s="83">
        <f>SUM(AB96,AB98,AB101)</f>
        <v>503527240</v>
      </c>
      <c r="AC95" s="84"/>
      <c r="AU95" s="7"/>
      <c r="AV95" s="7"/>
      <c r="AW95" s="7"/>
      <c r="AX95" s="7"/>
      <c r="AY95" s="7"/>
    </row>
    <row r="96" spans="2:51" ht="15.75">
      <c r="B96" s="35" t="s">
        <v>680</v>
      </c>
      <c r="C96" s="28">
        <v>610622200</v>
      </c>
      <c r="D96" s="46">
        <v>840291332</v>
      </c>
      <c r="F96" s="37" t="s">
        <v>667</v>
      </c>
      <c r="G96" s="28">
        <v>912606000</v>
      </c>
      <c r="H96" s="38">
        <v>2067753748</v>
      </c>
      <c r="I96" s="28"/>
      <c r="J96" s="37" t="s">
        <v>681</v>
      </c>
      <c r="K96" s="28">
        <v>912698000</v>
      </c>
      <c r="L96" s="38">
        <v>13497957</v>
      </c>
      <c r="N96" s="44"/>
      <c r="O96" s="39"/>
      <c r="P96" s="40"/>
      <c r="Q96" s="40"/>
      <c r="R96" s="40" t="s">
        <v>233</v>
      </c>
      <c r="S96" s="41"/>
      <c r="U96" s="39"/>
      <c r="V96" s="40"/>
      <c r="W96" s="40"/>
      <c r="X96" s="40" t="s">
        <v>307</v>
      </c>
      <c r="Y96" s="41"/>
      <c r="Z96" s="79">
        <f>SUM(Z97:Z97)</f>
        <v>0</v>
      </c>
      <c r="AA96" s="76"/>
      <c r="AB96" s="83">
        <f>SUM(AB97:AB97)</f>
        <v>37272000</v>
      </c>
      <c r="AC96" s="84"/>
      <c r="AU96" s="7"/>
      <c r="AV96" s="7"/>
      <c r="AW96" s="7"/>
      <c r="AX96" s="7"/>
      <c r="AY96" s="7"/>
    </row>
    <row r="97" spans="2:51" ht="13.5">
      <c r="B97" s="35" t="s">
        <v>683</v>
      </c>
      <c r="C97" s="28">
        <v>610623000</v>
      </c>
      <c r="D97" s="36">
        <v>6997232500</v>
      </c>
      <c r="F97" s="37" t="s">
        <v>670</v>
      </c>
      <c r="G97" s="28">
        <v>912611000</v>
      </c>
      <c r="H97" s="38">
        <v>29783966802</v>
      </c>
      <c r="I97" s="28"/>
      <c r="J97" s="37" t="s">
        <v>468</v>
      </c>
      <c r="K97" s="28">
        <v>913100000</v>
      </c>
      <c r="L97" s="38">
        <v>-1154999669</v>
      </c>
      <c r="N97" s="44">
        <v>610601100</v>
      </c>
      <c r="O97" s="39"/>
      <c r="P97" s="40"/>
      <c r="Q97" s="40"/>
      <c r="R97" s="40"/>
      <c r="S97" s="41" t="s">
        <v>684</v>
      </c>
      <c r="U97" s="39"/>
      <c r="V97" s="40"/>
      <c r="W97" s="40"/>
      <c r="X97" s="40"/>
      <c r="Y97" s="41" t="s">
        <v>684</v>
      </c>
      <c r="Z97" s="79">
        <f>VLOOKUP(N97,$C:$D,2,FALSE)</f>
        <v>0</v>
      </c>
      <c r="AA97" s="76"/>
      <c r="AB97" s="83">
        <v>37272000</v>
      </c>
      <c r="AC97" s="84"/>
      <c r="AU97" s="7"/>
      <c r="AV97" s="7"/>
      <c r="AW97" s="7"/>
      <c r="AX97" s="7"/>
      <c r="AY97" s="7"/>
    </row>
    <row r="98" spans="2:51" ht="13.5">
      <c r="B98" s="35" t="s">
        <v>686</v>
      </c>
      <c r="C98" s="28">
        <v>610601000</v>
      </c>
      <c r="D98" s="36">
        <v>6997232500</v>
      </c>
      <c r="F98" s="37" t="s">
        <v>672</v>
      </c>
      <c r="G98" s="28">
        <v>912611001</v>
      </c>
      <c r="H98" s="38">
        <v>29783966802</v>
      </c>
      <c r="I98" s="28"/>
      <c r="J98" s="37" t="s">
        <v>656</v>
      </c>
      <c r="K98" s="28">
        <v>913101000</v>
      </c>
      <c r="L98" s="38">
        <v>-327369469</v>
      </c>
      <c r="N98" s="44"/>
      <c r="O98" s="39"/>
      <c r="P98" s="40"/>
      <c r="Q98" s="40"/>
      <c r="R98" s="40" t="s">
        <v>234</v>
      </c>
      <c r="S98" s="41"/>
      <c r="U98" s="39"/>
      <c r="V98" s="40"/>
      <c r="W98" s="40"/>
      <c r="X98" s="40" t="s">
        <v>309</v>
      </c>
      <c r="Y98" s="41"/>
      <c r="Z98" s="75">
        <f>SUM(Z99:Z100)</f>
        <v>62578600</v>
      </c>
      <c r="AA98" s="76"/>
      <c r="AB98" s="83">
        <f>SUM(AB100:AB100)</f>
        <v>105000000</v>
      </c>
      <c r="AC98" s="84"/>
      <c r="AU98" s="7"/>
      <c r="AV98" s="7"/>
      <c r="AW98" s="7"/>
      <c r="AX98" s="7"/>
      <c r="AY98" s="7"/>
    </row>
    <row r="99" spans="2:51" ht="13.5">
      <c r="B99" s="35" t="s">
        <v>688</v>
      </c>
      <c r="C99" s="28">
        <v>610601100</v>
      </c>
      <c r="D99" s="36">
        <v>0</v>
      </c>
      <c r="F99" s="37" t="s">
        <v>675</v>
      </c>
      <c r="G99" s="28">
        <v>912616000</v>
      </c>
      <c r="H99" s="38">
        <v>6051357530</v>
      </c>
      <c r="I99" s="28"/>
      <c r="J99" s="37" t="s">
        <v>689</v>
      </c>
      <c r="K99" s="28">
        <v>913106000</v>
      </c>
      <c r="L99" s="38">
        <v>1098221237</v>
      </c>
      <c r="N99" s="44"/>
      <c r="O99" s="39"/>
      <c r="P99" s="40"/>
      <c r="Q99" s="40"/>
      <c r="R99" s="40"/>
      <c r="S99" s="41" t="s">
        <v>690</v>
      </c>
      <c r="U99" s="39"/>
      <c r="V99" s="40"/>
      <c r="W99" s="40"/>
      <c r="X99" s="40"/>
      <c r="Y99" s="41" t="s">
        <v>690</v>
      </c>
      <c r="Z99" s="79">
        <v>0</v>
      </c>
      <c r="AA99" s="76"/>
      <c r="AB99" s="79">
        <v>0</v>
      </c>
      <c r="AC99" s="84"/>
      <c r="AU99" s="7"/>
      <c r="AV99" s="7"/>
      <c r="AW99" s="7"/>
      <c r="AX99" s="7"/>
      <c r="AY99" s="7"/>
    </row>
    <row r="100" spans="2:51" ht="13.5">
      <c r="B100" s="35" t="s">
        <v>692</v>
      </c>
      <c r="C100" s="28">
        <v>610625000</v>
      </c>
      <c r="D100" s="36">
        <v>62578600</v>
      </c>
      <c r="F100" s="37" t="s">
        <v>678</v>
      </c>
      <c r="G100" s="28">
        <v>912622000</v>
      </c>
      <c r="H100" s="38">
        <v>2038335</v>
      </c>
      <c r="I100" s="28"/>
      <c r="J100" s="37" t="s">
        <v>693</v>
      </c>
      <c r="K100" s="28">
        <v>913109000</v>
      </c>
      <c r="L100" s="38">
        <v>-1925851437</v>
      </c>
      <c r="N100" s="44">
        <v>610625300</v>
      </c>
      <c r="O100" s="39"/>
      <c r="P100" s="40"/>
      <c r="Q100" s="40"/>
      <c r="R100" s="40"/>
      <c r="S100" s="41" t="s">
        <v>694</v>
      </c>
      <c r="U100" s="39"/>
      <c r="V100" s="40"/>
      <c r="W100" s="40"/>
      <c r="X100" s="40"/>
      <c r="Y100" s="41" t="s">
        <v>694</v>
      </c>
      <c r="Z100" s="75">
        <f>VLOOKUP(N100,$C:$D,2,FALSE)</f>
        <v>62578600</v>
      </c>
      <c r="AA100" s="76"/>
      <c r="AB100" s="83">
        <v>105000000</v>
      </c>
      <c r="AC100" s="84"/>
      <c r="AU100" s="7"/>
      <c r="AV100" s="7"/>
      <c r="AW100" s="7"/>
      <c r="AX100" s="7"/>
      <c r="AY100" s="7"/>
    </row>
    <row r="101" spans="2:51" ht="15.75">
      <c r="B101" s="35" t="s">
        <v>696</v>
      </c>
      <c r="C101" s="28">
        <v>610625300</v>
      </c>
      <c r="D101" s="36">
        <v>62578600</v>
      </c>
      <c r="F101" s="37" t="s">
        <v>681</v>
      </c>
      <c r="G101" s="28">
        <v>912698000</v>
      </c>
      <c r="H101" s="38">
        <v>53293006</v>
      </c>
      <c r="I101" s="28"/>
      <c r="J101" s="37" t="s">
        <v>470</v>
      </c>
      <c r="K101" s="28">
        <v>912801000</v>
      </c>
      <c r="L101" s="38">
        <v>1793078918</v>
      </c>
      <c r="N101" s="44"/>
      <c r="O101" s="39"/>
      <c r="P101" s="40"/>
      <c r="Q101" s="40"/>
      <c r="R101" s="40" t="s">
        <v>697</v>
      </c>
      <c r="S101" s="41"/>
      <c r="U101" s="39"/>
      <c r="V101" s="40"/>
      <c r="W101" s="40"/>
      <c r="X101" s="40" t="s">
        <v>310</v>
      </c>
      <c r="Y101" s="41"/>
      <c r="Z101" s="75">
        <f>Z102+Z103</f>
        <v>807027220</v>
      </c>
      <c r="AA101" s="76"/>
      <c r="AB101" s="83">
        <f>SUM(AB102)</f>
        <v>361255240</v>
      </c>
      <c r="AC101" s="84"/>
      <c r="AU101" s="7"/>
      <c r="AV101" s="7"/>
      <c r="AW101" s="7"/>
      <c r="AX101" s="7"/>
      <c r="AY101" s="7"/>
    </row>
    <row r="102" spans="2:51" ht="13.5">
      <c r="B102" s="35" t="s">
        <v>699</v>
      </c>
      <c r="C102" s="28">
        <v>610629000</v>
      </c>
      <c r="D102" s="36">
        <v>-33264112</v>
      </c>
      <c r="F102" s="37" t="s">
        <v>700</v>
      </c>
      <c r="G102" s="28">
        <v>912721000</v>
      </c>
      <c r="H102" s="38">
        <v>0</v>
      </c>
      <c r="I102" s="28"/>
      <c r="J102" s="37" t="s">
        <v>701</v>
      </c>
      <c r="K102" s="28">
        <v>912801006</v>
      </c>
      <c r="L102" s="38">
        <v>1793078918</v>
      </c>
      <c r="N102" s="44">
        <v>610622200</v>
      </c>
      <c r="O102" s="39"/>
      <c r="P102" s="40"/>
      <c r="Q102" s="40"/>
      <c r="R102" s="40"/>
      <c r="S102" s="41" t="s">
        <v>191</v>
      </c>
      <c r="U102" s="39"/>
      <c r="V102" s="40"/>
      <c r="W102" s="40"/>
      <c r="X102" s="40"/>
      <c r="Y102" s="41" t="s">
        <v>191</v>
      </c>
      <c r="Z102" s="75">
        <f>VLOOKUP(N102,$C:$D,2,FALSE)</f>
        <v>840291332</v>
      </c>
      <c r="AA102" s="76"/>
      <c r="AB102" s="83">
        <v>361255240</v>
      </c>
      <c r="AC102" s="84"/>
      <c r="AU102" s="7"/>
      <c r="AV102" s="7"/>
      <c r="AW102" s="7"/>
      <c r="AX102" s="7"/>
      <c r="AY102" s="7"/>
    </row>
    <row r="103" spans="2:51" ht="13.5">
      <c r="B103" s="35" t="s">
        <v>703</v>
      </c>
      <c r="C103" s="28">
        <v>610900000</v>
      </c>
      <c r="D103" s="36">
        <v>970291908473</v>
      </c>
      <c r="F103" s="37" t="s">
        <v>704</v>
      </c>
      <c r="G103" s="28">
        <v>913100000</v>
      </c>
      <c r="H103" s="38">
        <v>1455849720</v>
      </c>
      <c r="I103" s="28"/>
      <c r="J103" s="37" t="s">
        <v>705</v>
      </c>
      <c r="K103" s="28">
        <v>912801007</v>
      </c>
      <c r="L103" s="38">
        <v>0</v>
      </c>
      <c r="N103" s="44">
        <v>610629000</v>
      </c>
      <c r="O103" s="39"/>
      <c r="P103" s="40"/>
      <c r="Q103" s="40"/>
      <c r="R103" s="40"/>
      <c r="S103" s="41"/>
      <c r="U103" s="39"/>
      <c r="V103" s="40"/>
      <c r="W103" s="40"/>
      <c r="X103" s="40"/>
      <c r="Y103" s="41" t="s">
        <v>706</v>
      </c>
      <c r="Z103" s="75">
        <f>VLOOKUP(N103,$C:$D,2,FALSE)</f>
        <v>-33264112</v>
      </c>
      <c r="AA103" s="76"/>
      <c r="AB103" s="79">
        <v>0</v>
      </c>
      <c r="AC103" s="84"/>
      <c r="AU103" s="7"/>
      <c r="AV103" s="7"/>
      <c r="AW103" s="7"/>
      <c r="AX103" s="7"/>
      <c r="AY103" s="7"/>
    </row>
    <row r="104" spans="2:51" ht="13.5">
      <c r="B104" s="35" t="s">
        <v>708</v>
      </c>
      <c r="C104" s="28">
        <v>611300000</v>
      </c>
      <c r="D104" s="36">
        <v>649151806504</v>
      </c>
      <c r="F104" s="37" t="s">
        <v>656</v>
      </c>
      <c r="G104" s="28">
        <v>913101000</v>
      </c>
      <c r="H104" s="38">
        <v>151768483</v>
      </c>
      <c r="I104" s="28"/>
      <c r="J104" s="37" t="s">
        <v>472</v>
      </c>
      <c r="K104" s="28">
        <v>912806000</v>
      </c>
      <c r="L104" s="38">
        <v>99423988</v>
      </c>
      <c r="N104" s="44"/>
      <c r="O104" s="39" t="s">
        <v>192</v>
      </c>
      <c r="P104" s="40"/>
      <c r="Q104" s="40"/>
      <c r="R104" s="40"/>
      <c r="S104" s="41"/>
      <c r="U104" s="39" t="s">
        <v>311</v>
      </c>
      <c r="V104" s="40"/>
      <c r="W104" s="40"/>
      <c r="X104" s="40"/>
      <c r="Y104" s="41"/>
      <c r="Z104" s="83"/>
      <c r="AA104" s="80">
        <v>0</v>
      </c>
      <c r="AB104" s="83"/>
      <c r="AC104" s="84">
        <f>SUM(AC105)</f>
        <v>1200000000</v>
      </c>
      <c r="AU104" s="7"/>
      <c r="AV104" s="7"/>
      <c r="AW104" s="7"/>
      <c r="AX104" s="7"/>
      <c r="AY104" s="7"/>
    </row>
    <row r="105" spans="2:51" ht="13.5">
      <c r="B105" s="35" t="s">
        <v>18</v>
      </c>
      <c r="C105" s="28">
        <v>611301000</v>
      </c>
      <c r="D105" s="46">
        <v>403255550312</v>
      </c>
      <c r="F105" s="37" t="s">
        <v>689</v>
      </c>
      <c r="G105" s="28">
        <v>913106000</v>
      </c>
      <c r="H105" s="38">
        <v>1304081237</v>
      </c>
      <c r="I105" s="28"/>
      <c r="J105" s="37" t="s">
        <v>710</v>
      </c>
      <c r="K105" s="28">
        <v>912806006</v>
      </c>
      <c r="L105" s="38">
        <v>99423988</v>
      </c>
      <c r="N105" s="44"/>
      <c r="O105" s="39"/>
      <c r="P105" s="40" t="s">
        <v>130</v>
      </c>
      <c r="Q105" s="40"/>
      <c r="R105" s="40"/>
      <c r="S105" s="41"/>
      <c r="U105" s="39"/>
      <c r="V105" s="40" t="s">
        <v>312</v>
      </c>
      <c r="W105" s="40"/>
      <c r="X105" s="40"/>
      <c r="Y105" s="41"/>
      <c r="Z105" s="79"/>
      <c r="AA105" s="80">
        <v>0</v>
      </c>
      <c r="AB105" s="106"/>
      <c r="AC105" s="84">
        <v>1200000000</v>
      </c>
      <c r="AU105" s="7"/>
      <c r="AV105" s="7"/>
      <c r="AW105" s="7"/>
      <c r="AX105" s="7"/>
      <c r="AY105" s="7"/>
    </row>
    <row r="106" spans="2:51" ht="13.5">
      <c r="B106" s="35" t="s">
        <v>19</v>
      </c>
      <c r="C106" s="28">
        <v>611301001</v>
      </c>
      <c r="D106" s="36">
        <v>280514238327</v>
      </c>
      <c r="F106" s="37" t="s">
        <v>712</v>
      </c>
      <c r="G106" s="28">
        <v>912801000</v>
      </c>
      <c r="H106" s="38">
        <v>12595269838</v>
      </c>
      <c r="I106" s="28"/>
      <c r="J106" s="37" t="s">
        <v>474</v>
      </c>
      <c r="K106" s="28">
        <v>912811000</v>
      </c>
      <c r="L106" s="38">
        <v>23122659936</v>
      </c>
      <c r="N106" s="44"/>
      <c r="O106" s="39" t="s">
        <v>235</v>
      </c>
      <c r="P106" s="40"/>
      <c r="Q106" s="40"/>
      <c r="R106" s="40"/>
      <c r="S106" s="41"/>
      <c r="U106" s="39" t="s">
        <v>313</v>
      </c>
      <c r="V106" s="40"/>
      <c r="W106" s="40"/>
      <c r="X106" s="40"/>
      <c r="Y106" s="41"/>
      <c r="Z106" s="75"/>
      <c r="AA106" s="76">
        <f>AA107</f>
        <v>28801131238</v>
      </c>
      <c r="AB106" s="83"/>
      <c r="AC106" s="84">
        <f>SUM(AC107:AC107)</f>
        <v>12196721240</v>
      </c>
      <c r="AU106" s="7"/>
      <c r="AV106" s="7"/>
      <c r="AW106" s="7"/>
      <c r="AX106" s="7"/>
      <c r="AY106" s="7"/>
    </row>
    <row r="107" spans="2:51" ht="13.5">
      <c r="B107" s="35" t="s">
        <v>20</v>
      </c>
      <c r="C107" s="28">
        <v>611301006</v>
      </c>
      <c r="D107" s="36">
        <v>122741311985</v>
      </c>
      <c r="F107" s="37" t="s">
        <v>701</v>
      </c>
      <c r="G107" s="28">
        <v>912801006</v>
      </c>
      <c r="H107" s="38">
        <v>12595269838</v>
      </c>
      <c r="I107" s="28"/>
      <c r="J107" s="37" t="s">
        <v>714</v>
      </c>
      <c r="K107" s="28">
        <v>912811006</v>
      </c>
      <c r="L107" s="38">
        <v>23122659936</v>
      </c>
      <c r="N107" s="44">
        <v>630161006</v>
      </c>
      <c r="O107" s="39"/>
      <c r="P107" s="40" t="s">
        <v>715</v>
      </c>
      <c r="Q107" s="40"/>
      <c r="R107" s="40"/>
      <c r="S107" s="41"/>
      <c r="U107" s="39"/>
      <c r="V107" s="40" t="s">
        <v>314</v>
      </c>
      <c r="W107" s="40"/>
      <c r="X107" s="40"/>
      <c r="Y107" s="41"/>
      <c r="Z107" s="75"/>
      <c r="AA107" s="76">
        <f>VLOOKUP(N107,$C:$D,2,FALSE)</f>
        <v>28801131238</v>
      </c>
      <c r="AB107" s="83"/>
      <c r="AC107" s="84">
        <v>12196721240</v>
      </c>
      <c r="AU107" s="7"/>
      <c r="AV107" s="7"/>
      <c r="AW107" s="7"/>
      <c r="AX107" s="7"/>
      <c r="AY107" s="7"/>
    </row>
    <row r="108" spans="2:51" ht="13.5">
      <c r="B108" s="35" t="s">
        <v>21</v>
      </c>
      <c r="C108" s="28">
        <v>611321000</v>
      </c>
      <c r="D108" s="36">
        <v>245896256192</v>
      </c>
      <c r="F108" s="37" t="s">
        <v>705</v>
      </c>
      <c r="G108" s="28">
        <v>912801007</v>
      </c>
      <c r="H108" s="38">
        <v>0</v>
      </c>
      <c r="I108" s="28"/>
      <c r="J108" s="37" t="s">
        <v>717</v>
      </c>
      <c r="K108" s="28">
        <v>913211013</v>
      </c>
      <c r="L108" s="38">
        <v>0</v>
      </c>
      <c r="N108" s="44"/>
      <c r="O108" s="39" t="s">
        <v>718</v>
      </c>
      <c r="P108" s="40"/>
      <c r="Q108" s="40"/>
      <c r="R108" s="40"/>
      <c r="S108" s="41"/>
      <c r="U108" s="39" t="s">
        <v>315</v>
      </c>
      <c r="V108" s="40"/>
      <c r="W108" s="40"/>
      <c r="X108" s="40"/>
      <c r="Y108" s="41"/>
      <c r="Z108" s="75"/>
      <c r="AA108" s="76">
        <f>AA109+AA116+AA117+AA123+AA124+AA125+AA126+AA127</f>
        <v>970333666648</v>
      </c>
      <c r="AB108" s="83"/>
      <c r="AC108" s="84">
        <f>SUM(AC109,AC116,AC117,AC124,AC125,AC127,AC126)</f>
        <v>624087607706</v>
      </c>
      <c r="AU108" s="7"/>
      <c r="AV108" s="7"/>
      <c r="AW108" s="7"/>
      <c r="AX108" s="7"/>
      <c r="AY108" s="7"/>
    </row>
    <row r="109" spans="2:51" ht="13.5">
      <c r="B109" s="35" t="s">
        <v>22</v>
      </c>
      <c r="C109" s="28">
        <v>611321001</v>
      </c>
      <c r="D109" s="36">
        <v>199095606192</v>
      </c>
      <c r="F109" s="37" t="s">
        <v>720</v>
      </c>
      <c r="G109" s="28">
        <v>912806000</v>
      </c>
      <c r="H109" s="38">
        <v>323467741</v>
      </c>
      <c r="I109" s="28"/>
      <c r="J109" s="37" t="s">
        <v>721</v>
      </c>
      <c r="K109" s="28">
        <v>913206012</v>
      </c>
      <c r="L109" s="38">
        <v>0</v>
      </c>
      <c r="N109" s="44"/>
      <c r="O109" s="39"/>
      <c r="P109" s="40" t="s">
        <v>722</v>
      </c>
      <c r="Q109" s="40"/>
      <c r="R109" s="40"/>
      <c r="S109" s="41"/>
      <c r="U109" s="39"/>
      <c r="V109" s="40" t="s">
        <v>316</v>
      </c>
      <c r="W109" s="40"/>
      <c r="X109" s="40"/>
      <c r="Y109" s="41"/>
      <c r="Z109" s="75"/>
      <c r="AA109" s="76">
        <f>Z110+Z113</f>
        <v>649151806504</v>
      </c>
      <c r="AB109" s="83"/>
      <c r="AC109" s="84">
        <f>SUM(AB110,AB113)</f>
        <v>398080920044</v>
      </c>
      <c r="AU109" s="7"/>
      <c r="AV109" s="7"/>
      <c r="AW109" s="7"/>
      <c r="AX109" s="7"/>
      <c r="AY109" s="7"/>
    </row>
    <row r="110" spans="2:51" ht="13.5">
      <c r="B110" s="35" t="s">
        <v>23</v>
      </c>
      <c r="C110" s="28">
        <v>611321006</v>
      </c>
      <c r="D110" s="36">
        <v>46800650000</v>
      </c>
      <c r="F110" s="37" t="s">
        <v>710</v>
      </c>
      <c r="G110" s="28">
        <v>912806006</v>
      </c>
      <c r="H110" s="38">
        <v>323467741</v>
      </c>
      <c r="I110" s="28"/>
      <c r="J110" s="37" t="s">
        <v>724</v>
      </c>
      <c r="K110" s="28">
        <v>913600000</v>
      </c>
      <c r="L110" s="38">
        <v>222610976695</v>
      </c>
      <c r="N110" s="44"/>
      <c r="O110" s="39"/>
      <c r="P110" s="40"/>
      <c r="Q110" s="40" t="s">
        <v>18</v>
      </c>
      <c r="R110" s="40"/>
      <c r="S110" s="41"/>
      <c r="U110" s="39"/>
      <c r="V110" s="40"/>
      <c r="W110" s="40" t="s">
        <v>18</v>
      </c>
      <c r="X110" s="40"/>
      <c r="Y110" s="41"/>
      <c r="Z110" s="75">
        <f>SUM(Z111:Z112)</f>
        <v>403255550312</v>
      </c>
      <c r="AA110" s="76"/>
      <c r="AB110" s="83">
        <f>SUM(AB111:AB112)</f>
        <v>197963264276</v>
      </c>
      <c r="AC110" s="84"/>
      <c r="AU110" s="7"/>
      <c r="AV110" s="7"/>
      <c r="AW110" s="7"/>
      <c r="AX110" s="7"/>
      <c r="AY110" s="7"/>
    </row>
    <row r="111" spans="2:51" ht="13.5">
      <c r="B111" s="35" t="s">
        <v>726</v>
      </c>
      <c r="C111" s="28">
        <v>611500000</v>
      </c>
      <c r="D111" s="36">
        <v>126000000000</v>
      </c>
      <c r="F111" s="37" t="s">
        <v>727</v>
      </c>
      <c r="G111" s="28">
        <v>912811000</v>
      </c>
      <c r="H111" s="38">
        <v>170869818053</v>
      </c>
      <c r="I111" s="28"/>
      <c r="J111" s="37" t="s">
        <v>728</v>
      </c>
      <c r="K111" s="28">
        <v>913621000</v>
      </c>
      <c r="L111" s="38">
        <v>204117075160</v>
      </c>
      <c r="N111" s="44">
        <v>611301001</v>
      </c>
      <c r="O111" s="39"/>
      <c r="P111" s="40"/>
      <c r="Q111" s="40"/>
      <c r="R111" s="40" t="s">
        <v>19</v>
      </c>
      <c r="S111" s="41"/>
      <c r="U111" s="39"/>
      <c r="V111" s="40"/>
      <c r="W111" s="40"/>
      <c r="X111" s="40" t="s">
        <v>19</v>
      </c>
      <c r="Y111" s="41"/>
      <c r="Z111" s="75">
        <f>VLOOKUP(N111,$C:$D,2,FALSE)</f>
        <v>280514238327</v>
      </c>
      <c r="AA111" s="76"/>
      <c r="AB111" s="83">
        <v>72482837859</v>
      </c>
      <c r="AC111" s="84"/>
      <c r="AU111" s="7"/>
      <c r="AV111" s="7"/>
      <c r="AW111" s="7"/>
      <c r="AX111" s="7"/>
      <c r="AY111" s="7"/>
    </row>
    <row r="112" spans="2:51" ht="13.5">
      <c r="B112" s="35" t="s">
        <v>730</v>
      </c>
      <c r="C112" s="28">
        <v>611700000</v>
      </c>
      <c r="D112" s="36">
        <v>4678724281</v>
      </c>
      <c r="F112" s="37" t="s">
        <v>714</v>
      </c>
      <c r="G112" s="28">
        <v>912811006</v>
      </c>
      <c r="H112" s="38">
        <v>170869818053</v>
      </c>
      <c r="I112" s="28"/>
      <c r="J112" s="37" t="s">
        <v>731</v>
      </c>
      <c r="K112" s="28">
        <v>913621100</v>
      </c>
      <c r="L112" s="38">
        <v>3253760000</v>
      </c>
      <c r="N112" s="44">
        <v>611301006</v>
      </c>
      <c r="O112" s="39"/>
      <c r="P112" s="40"/>
      <c r="Q112" s="40"/>
      <c r="R112" s="40" t="s">
        <v>20</v>
      </c>
      <c r="S112" s="41"/>
      <c r="U112" s="39"/>
      <c r="V112" s="40"/>
      <c r="W112" s="40"/>
      <c r="X112" s="40" t="s">
        <v>20</v>
      </c>
      <c r="Y112" s="41"/>
      <c r="Z112" s="75">
        <f>VLOOKUP(N112,$C:$D,2,FALSE)</f>
        <v>122741311985</v>
      </c>
      <c r="AA112" s="76"/>
      <c r="AB112" s="83">
        <v>125480426417</v>
      </c>
      <c r="AC112" s="84"/>
      <c r="AU112" s="7"/>
      <c r="AV112" s="7"/>
      <c r="AW112" s="7"/>
      <c r="AX112" s="7"/>
      <c r="AY112" s="7"/>
    </row>
    <row r="113" spans="2:51" ht="13.5">
      <c r="B113" s="35" t="s">
        <v>24</v>
      </c>
      <c r="C113" s="28">
        <v>611701500</v>
      </c>
      <c r="D113" s="36">
        <v>4673720258</v>
      </c>
      <c r="F113" s="37" t="s">
        <v>733</v>
      </c>
      <c r="G113" s="28">
        <v>913211013</v>
      </c>
      <c r="H113" s="38">
        <v>0</v>
      </c>
      <c r="I113" s="28"/>
      <c r="J113" s="37" t="s">
        <v>734</v>
      </c>
      <c r="K113" s="28">
        <v>913621110</v>
      </c>
      <c r="L113" s="38">
        <v>3253760000</v>
      </c>
      <c r="N113" s="44"/>
      <c r="O113" s="39"/>
      <c r="P113" s="40"/>
      <c r="Q113" s="40" t="s">
        <v>21</v>
      </c>
      <c r="R113" s="40"/>
      <c r="S113" s="41"/>
      <c r="U113" s="39"/>
      <c r="V113" s="40"/>
      <c r="W113" s="40" t="s">
        <v>21</v>
      </c>
      <c r="X113" s="40"/>
      <c r="Y113" s="41"/>
      <c r="Z113" s="75">
        <f>SUM(Z114:Z115)</f>
        <v>245896256192</v>
      </c>
      <c r="AA113" s="76"/>
      <c r="AB113" s="83">
        <f>SUM(AB114:AB115)</f>
        <v>200117655768</v>
      </c>
      <c r="AC113" s="84"/>
      <c r="AU113" s="7"/>
      <c r="AV113" s="7"/>
      <c r="AW113" s="7"/>
      <c r="AX113" s="7"/>
      <c r="AY113" s="7"/>
    </row>
    <row r="114" spans="2:51" ht="13.5">
      <c r="B114" s="35" t="s">
        <v>193</v>
      </c>
      <c r="C114" s="28">
        <v>611702000</v>
      </c>
      <c r="D114" s="36">
        <v>4541720272</v>
      </c>
      <c r="F114" s="37" t="s">
        <v>721</v>
      </c>
      <c r="G114" s="28">
        <v>913206012</v>
      </c>
      <c r="H114" s="38">
        <v>0</v>
      </c>
      <c r="I114" s="28"/>
      <c r="J114" s="37" t="s">
        <v>736</v>
      </c>
      <c r="K114" s="28">
        <v>913621200</v>
      </c>
      <c r="L114" s="38">
        <v>11777905418</v>
      </c>
      <c r="N114" s="44">
        <v>611321001</v>
      </c>
      <c r="O114" s="39"/>
      <c r="P114" s="40"/>
      <c r="Q114" s="40"/>
      <c r="R114" s="40" t="s">
        <v>737</v>
      </c>
      <c r="S114" s="41"/>
      <c r="U114" s="39"/>
      <c r="V114" s="40"/>
      <c r="W114" s="40"/>
      <c r="X114" s="40" t="s">
        <v>22</v>
      </c>
      <c r="Y114" s="41"/>
      <c r="Z114" s="75">
        <f>VLOOKUP(N114,$C:$D,2,FALSE)</f>
        <v>199095606192</v>
      </c>
      <c r="AA114" s="76"/>
      <c r="AB114" s="83">
        <v>194409975768</v>
      </c>
      <c r="AC114" s="84"/>
      <c r="AU114" s="7"/>
      <c r="AV114" s="7"/>
      <c r="AW114" s="7"/>
      <c r="AX114" s="7"/>
      <c r="AY114" s="7"/>
    </row>
    <row r="115" spans="2:51" ht="13.5">
      <c r="B115" s="35" t="s">
        <v>194</v>
      </c>
      <c r="C115" s="28">
        <v>630511011</v>
      </c>
      <c r="D115" s="36">
        <v>65750000</v>
      </c>
      <c r="F115" s="37" t="s">
        <v>724</v>
      </c>
      <c r="G115" s="28">
        <v>913600000</v>
      </c>
      <c r="H115" s="38">
        <v>980092439620</v>
      </c>
      <c r="I115" s="28"/>
      <c r="J115" s="37" t="s">
        <v>739</v>
      </c>
      <c r="K115" s="28">
        <v>913621210</v>
      </c>
      <c r="L115" s="38">
        <v>8937931000</v>
      </c>
      <c r="N115" s="44">
        <v>611321006</v>
      </c>
      <c r="O115" s="39"/>
      <c r="P115" s="40"/>
      <c r="Q115" s="40"/>
      <c r="R115" s="40" t="s">
        <v>740</v>
      </c>
      <c r="S115" s="41"/>
      <c r="U115" s="39"/>
      <c r="V115" s="40"/>
      <c r="W115" s="40"/>
      <c r="X115" s="40" t="s">
        <v>23</v>
      </c>
      <c r="Y115" s="41"/>
      <c r="Z115" s="75">
        <f>VLOOKUP(N115,$C:$D,2,FALSE)</f>
        <v>46800650000</v>
      </c>
      <c r="AA115" s="76"/>
      <c r="AB115" s="83">
        <v>5707680000</v>
      </c>
      <c r="AC115" s="84"/>
      <c r="AU115" s="7"/>
      <c r="AV115" s="7"/>
      <c r="AW115" s="7"/>
      <c r="AX115" s="7"/>
      <c r="AY115" s="7"/>
    </row>
    <row r="116" spans="2:51" ht="13.5">
      <c r="B116" s="35" t="s">
        <v>195</v>
      </c>
      <c r="C116" s="28">
        <v>630511016</v>
      </c>
      <c r="D116" s="36">
        <v>66249986</v>
      </c>
      <c r="F116" s="37" t="s">
        <v>728</v>
      </c>
      <c r="G116" s="28">
        <v>913621000</v>
      </c>
      <c r="H116" s="38">
        <v>953877269403</v>
      </c>
      <c r="I116" s="28"/>
      <c r="J116" s="37" t="s">
        <v>742</v>
      </c>
      <c r="K116" s="28">
        <v>913621230</v>
      </c>
      <c r="L116" s="38">
        <v>2839974418</v>
      </c>
      <c r="N116" s="44">
        <v>611500000</v>
      </c>
      <c r="O116" s="39"/>
      <c r="P116" s="40" t="s">
        <v>743</v>
      </c>
      <c r="Q116" s="40"/>
      <c r="R116" s="40"/>
      <c r="S116" s="41"/>
      <c r="U116" s="39"/>
      <c r="V116" s="40" t="s">
        <v>317</v>
      </c>
      <c r="W116" s="40"/>
      <c r="X116" s="40"/>
      <c r="Y116" s="41"/>
      <c r="Z116" s="75"/>
      <c r="AA116" s="76">
        <f>VLOOKUP(N116,$C:$D,2,FALSE)</f>
        <v>126000000000</v>
      </c>
      <c r="AB116" s="83"/>
      <c r="AC116" s="84">
        <v>109400000000</v>
      </c>
      <c r="AU116" s="7"/>
      <c r="AV116" s="7"/>
      <c r="AW116" s="7"/>
      <c r="AX116" s="7"/>
      <c r="AY116" s="7"/>
    </row>
    <row r="117" spans="2:51" ht="13.5">
      <c r="B117" s="35" t="s">
        <v>25</v>
      </c>
      <c r="C117" s="28">
        <v>611706000</v>
      </c>
      <c r="D117" s="36">
        <v>5004023</v>
      </c>
      <c r="F117" s="37" t="s">
        <v>731</v>
      </c>
      <c r="G117" s="28">
        <v>913621100</v>
      </c>
      <c r="H117" s="38">
        <v>15834934023</v>
      </c>
      <c r="I117" s="28"/>
      <c r="J117" s="37" t="s">
        <v>745</v>
      </c>
      <c r="K117" s="28">
        <v>913621300</v>
      </c>
      <c r="L117" s="38">
        <v>189067336142</v>
      </c>
      <c r="N117" s="44"/>
      <c r="O117" s="39"/>
      <c r="P117" s="40" t="s">
        <v>746</v>
      </c>
      <c r="Q117" s="40"/>
      <c r="R117" s="40"/>
      <c r="S117" s="41"/>
      <c r="U117" s="39"/>
      <c r="V117" s="40" t="s">
        <v>318</v>
      </c>
      <c r="W117" s="40"/>
      <c r="X117" s="40"/>
      <c r="Y117" s="41"/>
      <c r="Z117" s="75"/>
      <c r="AA117" s="76">
        <f>Z118+Z122</f>
        <v>4678724281</v>
      </c>
      <c r="AB117" s="83"/>
      <c r="AC117" s="84">
        <f>SUM(AB118,AB122)</f>
        <v>7066379655</v>
      </c>
      <c r="AU117" s="7"/>
      <c r="AV117" s="7"/>
      <c r="AW117" s="7"/>
      <c r="AX117" s="7"/>
      <c r="AY117" s="7"/>
    </row>
    <row r="118" spans="2:51" ht="13.5">
      <c r="B118" s="35" t="s">
        <v>748</v>
      </c>
      <c r="C118" s="28">
        <v>611790000</v>
      </c>
      <c r="D118" s="36">
        <v>2500000000</v>
      </c>
      <c r="F118" s="37" t="s">
        <v>734</v>
      </c>
      <c r="G118" s="28">
        <v>913621110</v>
      </c>
      <c r="H118" s="38">
        <v>15831810000</v>
      </c>
      <c r="I118" s="28"/>
      <c r="J118" s="37" t="s">
        <v>749</v>
      </c>
      <c r="K118" s="28">
        <v>913621310</v>
      </c>
      <c r="L118" s="38">
        <v>144717912773</v>
      </c>
      <c r="N118" s="44"/>
      <c r="O118" s="39"/>
      <c r="P118" s="40"/>
      <c r="Q118" s="40" t="s">
        <v>24</v>
      </c>
      <c r="R118" s="40"/>
      <c r="S118" s="41"/>
      <c r="U118" s="39"/>
      <c r="V118" s="40"/>
      <c r="W118" s="40" t="s">
        <v>24</v>
      </c>
      <c r="X118" s="40"/>
      <c r="Y118" s="41"/>
      <c r="Z118" s="75">
        <f>SUM(Z119:Z121)</f>
        <v>4673720258</v>
      </c>
      <c r="AA118" s="76"/>
      <c r="AB118" s="83">
        <f>SUM(AB119:AB121)</f>
        <v>7066367554</v>
      </c>
      <c r="AC118" s="84"/>
      <c r="AU118" s="7"/>
      <c r="AV118" s="7"/>
      <c r="AW118" s="7"/>
      <c r="AX118" s="7"/>
      <c r="AY118" s="7"/>
    </row>
    <row r="119" spans="2:51" ht="13.5">
      <c r="B119" s="35" t="s">
        <v>751</v>
      </c>
      <c r="C119" s="28">
        <v>611800000</v>
      </c>
      <c r="D119" s="36">
        <v>14212454068</v>
      </c>
      <c r="F119" s="37" t="s">
        <v>752</v>
      </c>
      <c r="G119" s="28">
        <v>913621130</v>
      </c>
      <c r="H119" s="38">
        <v>3124023</v>
      </c>
      <c r="I119" s="28"/>
      <c r="J119" s="37" t="s">
        <v>753</v>
      </c>
      <c r="K119" s="28">
        <v>913621315</v>
      </c>
      <c r="L119" s="38">
        <v>1848114000</v>
      </c>
      <c r="N119" s="44">
        <v>611702000</v>
      </c>
      <c r="O119" s="39"/>
      <c r="P119" s="40"/>
      <c r="Q119" s="40"/>
      <c r="R119" s="41" t="s">
        <v>754</v>
      </c>
      <c r="S119" s="47"/>
      <c r="U119" s="39"/>
      <c r="V119" s="40"/>
      <c r="W119" s="40"/>
      <c r="X119" s="41" t="s">
        <v>193</v>
      </c>
      <c r="Y119" s="47"/>
      <c r="Z119" s="75">
        <f>VLOOKUP(N119,$C:$D,2,FALSE)</f>
        <v>4541720272</v>
      </c>
      <c r="AA119" s="76"/>
      <c r="AB119" s="83">
        <v>6964034230</v>
      </c>
      <c r="AC119" s="84"/>
      <c r="AU119" s="7"/>
      <c r="AV119" s="7"/>
      <c r="AW119" s="7"/>
      <c r="AX119" s="7"/>
      <c r="AY119" s="7"/>
    </row>
    <row r="120" spans="2:51" ht="13.5">
      <c r="B120" s="35" t="s">
        <v>756</v>
      </c>
      <c r="C120" s="28">
        <v>611800100</v>
      </c>
      <c r="D120" s="36">
        <v>14212454068</v>
      </c>
      <c r="F120" s="37" t="s">
        <v>736</v>
      </c>
      <c r="G120" s="28">
        <v>913621200</v>
      </c>
      <c r="H120" s="38">
        <v>53478278580</v>
      </c>
      <c r="I120" s="28"/>
      <c r="J120" s="37" t="s">
        <v>757</v>
      </c>
      <c r="K120" s="28">
        <v>913621320</v>
      </c>
      <c r="L120" s="38">
        <v>42233203000</v>
      </c>
      <c r="N120" s="44">
        <v>630511011</v>
      </c>
      <c r="O120" s="39"/>
      <c r="P120" s="40"/>
      <c r="Q120" s="40"/>
      <c r="R120" s="40" t="s">
        <v>758</v>
      </c>
      <c r="S120" s="41"/>
      <c r="U120" s="39"/>
      <c r="V120" s="40"/>
      <c r="W120" s="40"/>
      <c r="X120" s="40" t="s">
        <v>194</v>
      </c>
      <c r="Y120" s="41"/>
      <c r="Z120" s="75">
        <f>VLOOKUP(N120,$C:$D,2,FALSE)</f>
        <v>65750000</v>
      </c>
      <c r="AA120" s="76"/>
      <c r="AB120" s="83">
        <v>47750000</v>
      </c>
      <c r="AC120" s="84"/>
      <c r="AU120" s="7"/>
      <c r="AV120" s="7"/>
      <c r="AW120" s="7"/>
      <c r="AX120" s="7"/>
      <c r="AY120" s="7"/>
    </row>
    <row r="121" spans="2:51" ht="13.5">
      <c r="B121" s="35" t="s">
        <v>760</v>
      </c>
      <c r="C121" s="28">
        <v>610549000</v>
      </c>
      <c r="D121" s="36">
        <v>210250000000</v>
      </c>
      <c r="F121" s="37" t="s">
        <v>739</v>
      </c>
      <c r="G121" s="28">
        <v>913621210</v>
      </c>
      <c r="H121" s="38">
        <v>42006699000</v>
      </c>
      <c r="I121" s="28"/>
      <c r="J121" s="37" t="s">
        <v>761</v>
      </c>
      <c r="K121" s="28">
        <v>913621330</v>
      </c>
      <c r="L121" s="38">
        <v>185367350</v>
      </c>
      <c r="N121" s="44">
        <v>630511016</v>
      </c>
      <c r="O121" s="39"/>
      <c r="P121" s="40"/>
      <c r="Q121" s="40"/>
      <c r="R121" s="40" t="s">
        <v>762</v>
      </c>
      <c r="S121" s="41"/>
      <c r="U121" s="39"/>
      <c r="V121" s="40"/>
      <c r="W121" s="40"/>
      <c r="X121" s="40" t="s">
        <v>195</v>
      </c>
      <c r="Y121" s="41"/>
      <c r="Z121" s="75">
        <f>VLOOKUP(N121,$C:$D,2,FALSE)</f>
        <v>66249986</v>
      </c>
      <c r="AA121" s="76"/>
      <c r="AB121" s="83">
        <v>54583324</v>
      </c>
      <c r="AC121" s="84"/>
      <c r="AU121" s="7"/>
      <c r="AV121" s="7"/>
      <c r="AW121" s="7"/>
      <c r="AX121" s="7"/>
      <c r="AY121" s="7"/>
    </row>
    <row r="122" spans="2:51" ht="13.5">
      <c r="B122" s="35" t="s">
        <v>764</v>
      </c>
      <c r="C122" s="28">
        <v>618100000</v>
      </c>
      <c r="D122" s="36">
        <v>-23627484183</v>
      </c>
      <c r="F122" s="37" t="s">
        <v>742</v>
      </c>
      <c r="G122" s="28">
        <v>913621230</v>
      </c>
      <c r="H122" s="38">
        <v>11471579580</v>
      </c>
      <c r="I122" s="28"/>
      <c r="J122" s="37" t="s">
        <v>765</v>
      </c>
      <c r="K122" s="28">
        <v>913621340</v>
      </c>
      <c r="L122" s="38">
        <v>82739019</v>
      </c>
      <c r="N122" s="44">
        <v>611706000</v>
      </c>
      <c r="O122" s="39"/>
      <c r="P122" s="40"/>
      <c r="Q122" s="40" t="s">
        <v>25</v>
      </c>
      <c r="R122" s="40"/>
      <c r="S122" s="41"/>
      <c r="U122" s="39"/>
      <c r="V122" s="40"/>
      <c r="W122" s="40" t="s">
        <v>25</v>
      </c>
      <c r="X122" s="40"/>
      <c r="Y122" s="41"/>
      <c r="Z122" s="75">
        <f>VLOOKUP(N122,$C:$D,2,FALSE)</f>
        <v>5004023</v>
      </c>
      <c r="AA122" s="76"/>
      <c r="AB122" s="83">
        <v>12101</v>
      </c>
      <c r="AC122" s="84"/>
      <c r="AU122" s="7"/>
      <c r="AV122" s="7"/>
      <c r="AW122" s="7"/>
      <c r="AX122" s="7"/>
      <c r="AY122" s="7"/>
    </row>
    <row r="123" spans="2:51" ht="13.5">
      <c r="B123" s="35" t="s">
        <v>122</v>
      </c>
      <c r="C123" s="28">
        <v>618300000</v>
      </c>
      <c r="D123" s="36">
        <v>-160306784</v>
      </c>
      <c r="F123" s="37" t="s">
        <v>767</v>
      </c>
      <c r="G123" s="28">
        <v>913621240</v>
      </c>
      <c r="H123" s="38">
        <v>0</v>
      </c>
      <c r="I123" s="28"/>
      <c r="J123" s="37" t="s">
        <v>768</v>
      </c>
      <c r="K123" s="28">
        <v>913621500</v>
      </c>
      <c r="L123" s="38">
        <v>18073600</v>
      </c>
      <c r="N123" s="44">
        <v>611790000</v>
      </c>
      <c r="O123" s="39"/>
      <c r="P123" s="40" t="s">
        <v>769</v>
      </c>
      <c r="Q123" s="40"/>
      <c r="R123" s="40"/>
      <c r="S123" s="41"/>
      <c r="U123" s="39"/>
      <c r="V123" s="40" t="s">
        <v>319</v>
      </c>
      <c r="W123" s="40"/>
      <c r="X123" s="40"/>
      <c r="Y123" s="41"/>
      <c r="Z123" s="75"/>
      <c r="AA123" s="76">
        <f>VLOOKUP(N123,$C:$D,2,FALSE)</f>
        <v>2500000000</v>
      </c>
      <c r="AB123" s="83"/>
      <c r="AC123" s="80">
        <v>0</v>
      </c>
      <c r="AU123" s="7"/>
      <c r="AV123" s="7"/>
      <c r="AW123" s="7"/>
      <c r="AX123" s="7"/>
      <c r="AY123" s="7"/>
    </row>
    <row r="124" spans="2:51" ht="13.5">
      <c r="B124" s="35" t="s">
        <v>771</v>
      </c>
      <c r="C124" s="28">
        <v>631309000</v>
      </c>
      <c r="D124" s="36">
        <v>-65142751</v>
      </c>
      <c r="F124" s="37" t="s">
        <v>745</v>
      </c>
      <c r="G124" s="28">
        <v>913621300</v>
      </c>
      <c r="H124" s="38">
        <v>884278642965</v>
      </c>
      <c r="I124" s="28"/>
      <c r="J124" s="37" t="s">
        <v>772</v>
      </c>
      <c r="K124" s="28">
        <v>913621530</v>
      </c>
      <c r="L124" s="38">
        <v>18073600</v>
      </c>
      <c r="N124" s="44">
        <v>611800000</v>
      </c>
      <c r="O124" s="39"/>
      <c r="P124" s="40" t="s">
        <v>773</v>
      </c>
      <c r="Q124" s="40"/>
      <c r="R124" s="40"/>
      <c r="S124" s="41"/>
      <c r="U124" s="39"/>
      <c r="V124" s="40" t="s">
        <v>320</v>
      </c>
      <c r="W124" s="40"/>
      <c r="X124" s="40"/>
      <c r="Y124" s="41"/>
      <c r="Z124" s="75"/>
      <c r="AA124" s="76">
        <f>VLOOKUP(N124,$C:$D,2,FALSE)</f>
        <v>14212454068</v>
      </c>
      <c r="AB124" s="83"/>
      <c r="AC124" s="84">
        <v>15704785482</v>
      </c>
      <c r="AU124" s="7"/>
      <c r="AV124" s="7"/>
      <c r="AW124" s="7"/>
      <c r="AX124" s="7"/>
      <c r="AY124" s="7"/>
    </row>
    <row r="125" spans="2:51" ht="13.5">
      <c r="B125" s="35" t="s">
        <v>325</v>
      </c>
      <c r="C125" s="28">
        <v>631310000</v>
      </c>
      <c r="D125" s="36">
        <v>-14212454068</v>
      </c>
      <c r="F125" s="37" t="s">
        <v>749</v>
      </c>
      <c r="G125" s="28">
        <v>913621310</v>
      </c>
      <c r="H125" s="38">
        <v>594026648000</v>
      </c>
      <c r="I125" s="28"/>
      <c r="J125" s="37" t="s">
        <v>775</v>
      </c>
      <c r="K125" s="28">
        <v>913621540</v>
      </c>
      <c r="L125" s="38">
        <v>0</v>
      </c>
      <c r="N125" s="44">
        <v>610549000</v>
      </c>
      <c r="O125" s="39"/>
      <c r="P125" s="40" t="s">
        <v>776</v>
      </c>
      <c r="Q125" s="40"/>
      <c r="R125" s="40"/>
      <c r="S125" s="41"/>
      <c r="U125" s="39"/>
      <c r="V125" s="40" t="s">
        <v>321</v>
      </c>
      <c r="W125" s="40"/>
      <c r="X125" s="40"/>
      <c r="Y125" s="41"/>
      <c r="Z125" s="75"/>
      <c r="AA125" s="76">
        <f>VLOOKUP(N125,$C:$D,2,FALSE)</f>
        <v>210250000000</v>
      </c>
      <c r="AB125" s="83"/>
      <c r="AC125" s="84">
        <v>118627000000</v>
      </c>
      <c r="AU125" s="7"/>
      <c r="AV125" s="7"/>
      <c r="AW125" s="7"/>
      <c r="AX125" s="7"/>
      <c r="AY125" s="7"/>
    </row>
    <row r="126" spans="2:51" ht="13.5">
      <c r="B126" s="35" t="s">
        <v>778</v>
      </c>
      <c r="C126" s="28">
        <v>631322000</v>
      </c>
      <c r="D126" s="36">
        <v>-9189580580</v>
      </c>
      <c r="F126" s="37" t="s">
        <v>753</v>
      </c>
      <c r="G126" s="28">
        <v>913621315</v>
      </c>
      <c r="H126" s="38">
        <v>4484315500</v>
      </c>
      <c r="I126" s="28"/>
      <c r="J126" s="37" t="s">
        <v>779</v>
      </c>
      <c r="K126" s="28">
        <v>913626000</v>
      </c>
      <c r="L126" s="38">
        <v>18493901535</v>
      </c>
      <c r="N126" s="44">
        <v>619902004</v>
      </c>
      <c r="O126" s="39"/>
      <c r="P126" s="40"/>
      <c r="Q126" s="40" t="s">
        <v>139</v>
      </c>
      <c r="R126" s="49"/>
      <c r="S126" s="41"/>
      <c r="U126" s="39"/>
      <c r="V126" s="40"/>
      <c r="W126" s="40" t="s">
        <v>322</v>
      </c>
      <c r="X126" s="49"/>
      <c r="Y126" s="41"/>
      <c r="Z126" s="75"/>
      <c r="AA126" s="76">
        <f>-VLOOKUP(N126,$C:$D,2,FALSE)</f>
        <v>-12831834022</v>
      </c>
      <c r="AB126" s="83"/>
      <c r="AC126" s="84">
        <v>-7149026631</v>
      </c>
      <c r="AU126" s="7"/>
      <c r="AV126" s="7"/>
      <c r="AW126" s="7"/>
      <c r="AX126" s="7"/>
      <c r="AY126" s="7"/>
    </row>
    <row r="127" spans="2:51" ht="13.5">
      <c r="B127" s="35" t="s">
        <v>781</v>
      </c>
      <c r="C127" s="28">
        <v>619902001</v>
      </c>
      <c r="D127" s="36">
        <v>41758175</v>
      </c>
      <c r="F127" s="37" t="s">
        <v>757</v>
      </c>
      <c r="G127" s="28">
        <v>913621320</v>
      </c>
      <c r="H127" s="38">
        <v>281529416900</v>
      </c>
      <c r="I127" s="28"/>
      <c r="J127" s="37" t="s">
        <v>782</v>
      </c>
      <c r="K127" s="28">
        <v>913626100</v>
      </c>
      <c r="L127" s="38">
        <v>118970000</v>
      </c>
      <c r="N127" s="44"/>
      <c r="O127" s="39"/>
      <c r="P127" s="40" t="s">
        <v>783</v>
      </c>
      <c r="Q127" s="40"/>
      <c r="R127" s="40"/>
      <c r="S127" s="41"/>
      <c r="U127" s="39"/>
      <c r="V127" s="40" t="s">
        <v>323</v>
      </c>
      <c r="W127" s="40"/>
      <c r="X127" s="40"/>
      <c r="Y127" s="41"/>
      <c r="Z127" s="75"/>
      <c r="AA127" s="76">
        <f>SUM(Z128:Z132)</f>
        <v>-23627484183</v>
      </c>
      <c r="AB127" s="83"/>
      <c r="AC127" s="84">
        <f>SUM(AB128:AB132)</f>
        <v>-17642450844</v>
      </c>
      <c r="AU127" s="7"/>
      <c r="AV127" s="7"/>
      <c r="AW127" s="7"/>
      <c r="AX127" s="7"/>
      <c r="AY127" s="7"/>
    </row>
    <row r="128" spans="2:51" ht="13.5">
      <c r="B128" s="35" t="s">
        <v>785</v>
      </c>
      <c r="C128" s="28">
        <v>619902002</v>
      </c>
      <c r="D128" s="36">
        <v>41758175</v>
      </c>
      <c r="F128" s="37" t="s">
        <v>761</v>
      </c>
      <c r="G128" s="28">
        <v>913621330</v>
      </c>
      <c r="H128" s="38">
        <v>3766663401</v>
      </c>
      <c r="I128" s="28"/>
      <c r="J128" s="37" t="s">
        <v>786</v>
      </c>
      <c r="K128" s="28">
        <v>913626110</v>
      </c>
      <c r="L128" s="38">
        <v>118970000</v>
      </c>
      <c r="N128" s="44">
        <v>618300000</v>
      </c>
      <c r="O128" s="39"/>
      <c r="P128" s="40"/>
      <c r="Q128" s="40" t="s">
        <v>122</v>
      </c>
      <c r="R128" s="40"/>
      <c r="S128" s="41"/>
      <c r="U128" s="39"/>
      <c r="V128" s="40"/>
      <c r="W128" s="40" t="s">
        <v>122</v>
      </c>
      <c r="X128" s="40"/>
      <c r="Y128" s="41"/>
      <c r="Z128" s="75">
        <f>VLOOKUP(N128,$C:$D,2,FALSE)</f>
        <v>-160306784</v>
      </c>
      <c r="AA128" s="76"/>
      <c r="AB128" s="83">
        <v>-69117818</v>
      </c>
      <c r="AC128" s="84"/>
      <c r="AU128" s="7"/>
      <c r="AV128" s="7"/>
      <c r="AW128" s="7"/>
      <c r="AX128" s="7"/>
      <c r="AY128" s="7"/>
    </row>
    <row r="129" spans="2:51" ht="13.5">
      <c r="B129" s="35" t="s">
        <v>788</v>
      </c>
      <c r="C129" s="28">
        <v>619902004</v>
      </c>
      <c r="D129" s="36">
        <v>12831834022</v>
      </c>
      <c r="F129" s="37" t="s">
        <v>765</v>
      </c>
      <c r="G129" s="28">
        <v>913621340</v>
      </c>
      <c r="H129" s="38">
        <v>471599164</v>
      </c>
      <c r="I129" s="28"/>
      <c r="J129" s="37" t="s">
        <v>789</v>
      </c>
      <c r="K129" s="28">
        <v>913626200</v>
      </c>
      <c r="L129" s="38">
        <v>417151590</v>
      </c>
      <c r="N129" s="44">
        <v>631309000</v>
      </c>
      <c r="O129" s="39"/>
      <c r="P129" s="40"/>
      <c r="Q129" s="40" t="s">
        <v>790</v>
      </c>
      <c r="R129" s="40"/>
      <c r="S129" s="41"/>
      <c r="U129" s="39"/>
      <c r="V129" s="40"/>
      <c r="W129" s="40" t="s">
        <v>324</v>
      </c>
      <c r="X129" s="40"/>
      <c r="Y129" s="41"/>
      <c r="Z129" s="75">
        <f>VLOOKUP(N129,$C:$D,2,FALSE)</f>
        <v>-65142751</v>
      </c>
      <c r="AA129" s="76"/>
      <c r="AB129" s="79">
        <v>0</v>
      </c>
      <c r="AC129" s="84"/>
      <c r="AU129" s="7"/>
      <c r="AV129" s="7"/>
      <c r="AW129" s="7"/>
      <c r="AX129" s="7"/>
      <c r="AY129" s="7"/>
    </row>
    <row r="130" spans="2:51" ht="13.5">
      <c r="B130" s="35" t="s">
        <v>792</v>
      </c>
      <c r="C130" s="28">
        <v>619902006</v>
      </c>
      <c r="D130" s="36">
        <v>12831834022</v>
      </c>
      <c r="F130" s="37" t="s">
        <v>793</v>
      </c>
      <c r="G130" s="28">
        <v>913621350</v>
      </c>
      <c r="H130" s="38">
        <v>0</v>
      </c>
      <c r="I130" s="28"/>
      <c r="J130" s="37" t="s">
        <v>794</v>
      </c>
      <c r="K130" s="28">
        <v>913626210</v>
      </c>
      <c r="L130" s="38">
        <v>-550588000</v>
      </c>
      <c r="N130" s="44">
        <v>631310000</v>
      </c>
      <c r="O130" s="39"/>
      <c r="P130" s="40"/>
      <c r="Q130" s="40" t="s">
        <v>795</v>
      </c>
      <c r="R130" s="40"/>
      <c r="S130" s="41"/>
      <c r="U130" s="39"/>
      <c r="V130" s="40"/>
      <c r="W130" s="40" t="s">
        <v>325</v>
      </c>
      <c r="X130" s="40"/>
      <c r="Y130" s="41"/>
      <c r="Z130" s="75">
        <f>VLOOKUP(N130,$C:$D,2,FALSE)</f>
        <v>-14212454068</v>
      </c>
      <c r="AA130" s="76"/>
      <c r="AB130" s="83">
        <v>-14448142302</v>
      </c>
      <c r="AC130" s="84"/>
      <c r="AU130" s="7"/>
      <c r="AV130" s="7"/>
      <c r="AW130" s="7"/>
      <c r="AX130" s="7"/>
      <c r="AY130" s="7"/>
    </row>
    <row r="131" spans="2:51" ht="13.5">
      <c r="B131" s="35" t="s">
        <v>797</v>
      </c>
      <c r="C131" s="28">
        <v>619902007</v>
      </c>
      <c r="D131" s="36">
        <v>7291397342</v>
      </c>
      <c r="F131" s="37" t="s">
        <v>768</v>
      </c>
      <c r="G131" s="28">
        <v>913621500</v>
      </c>
      <c r="H131" s="38">
        <v>285413835</v>
      </c>
      <c r="I131" s="28"/>
      <c r="J131" s="37" t="s">
        <v>798</v>
      </c>
      <c r="K131" s="28">
        <v>913626230</v>
      </c>
      <c r="L131" s="38">
        <v>160712370</v>
      </c>
      <c r="N131" s="44"/>
      <c r="O131" s="39"/>
      <c r="P131" s="40"/>
      <c r="Q131" s="40" t="s">
        <v>799</v>
      </c>
      <c r="R131" s="40"/>
      <c r="S131" s="41"/>
      <c r="U131" s="39"/>
      <c r="V131" s="40"/>
      <c r="W131" s="40" t="s">
        <v>326</v>
      </c>
      <c r="X131" s="40"/>
      <c r="Y131" s="41"/>
      <c r="Z131" s="79">
        <v>0</v>
      </c>
      <c r="AA131" s="76"/>
      <c r="AB131" s="79">
        <v>0</v>
      </c>
      <c r="AC131" s="84"/>
      <c r="AU131" s="7"/>
      <c r="AV131" s="7"/>
      <c r="AW131" s="7"/>
      <c r="AX131" s="7"/>
      <c r="AY131" s="7"/>
    </row>
    <row r="132" spans="2:51" ht="13.5">
      <c r="B132" s="35" t="s">
        <v>27</v>
      </c>
      <c r="C132" s="28">
        <v>630711000</v>
      </c>
      <c r="D132" s="36">
        <v>772864017</v>
      </c>
      <c r="F132" s="37" t="s">
        <v>772</v>
      </c>
      <c r="G132" s="28">
        <v>913621530</v>
      </c>
      <c r="H132" s="38">
        <v>283641480</v>
      </c>
      <c r="I132" s="28"/>
      <c r="J132" s="37" t="s">
        <v>801</v>
      </c>
      <c r="K132" s="28">
        <v>913626240</v>
      </c>
      <c r="L132" s="38">
        <v>807027220</v>
      </c>
      <c r="N132" s="44">
        <v>631322000</v>
      </c>
      <c r="O132" s="39"/>
      <c r="P132" s="40"/>
      <c r="Q132" s="40" t="s">
        <v>802</v>
      </c>
      <c r="R132" s="40"/>
      <c r="S132" s="41"/>
      <c r="U132" s="39"/>
      <c r="V132" s="40"/>
      <c r="W132" s="40" t="s">
        <v>327</v>
      </c>
      <c r="X132" s="40"/>
      <c r="Y132" s="41"/>
      <c r="Z132" s="75">
        <f>VLOOKUP(N132,$C:$D,2,FALSE)</f>
        <v>-9189580580</v>
      </c>
      <c r="AA132" s="76"/>
      <c r="AB132" s="83">
        <v>-3125190724</v>
      </c>
      <c r="AC132" s="84"/>
      <c r="AU132" s="7"/>
      <c r="AV132" s="7"/>
      <c r="AW132" s="7"/>
      <c r="AX132" s="7"/>
      <c r="AY132" s="7"/>
    </row>
    <row r="133" spans="2:51" ht="13.5">
      <c r="B133" s="35" t="s">
        <v>28</v>
      </c>
      <c r="C133" s="28">
        <v>630716000</v>
      </c>
      <c r="D133" s="36">
        <v>28307374391</v>
      </c>
      <c r="F133" s="37" t="s">
        <v>775</v>
      </c>
      <c r="G133" s="28">
        <v>913621540</v>
      </c>
      <c r="H133" s="38">
        <v>1772355</v>
      </c>
      <c r="I133" s="28"/>
      <c r="J133" s="37" t="s">
        <v>804</v>
      </c>
      <c r="K133" s="28">
        <v>913626300</v>
      </c>
      <c r="L133" s="38">
        <v>17957779945</v>
      </c>
      <c r="N133" s="44"/>
      <c r="O133" s="39" t="s">
        <v>805</v>
      </c>
      <c r="P133" s="40"/>
      <c r="Q133" s="40"/>
      <c r="R133" s="40"/>
      <c r="S133" s="41"/>
      <c r="U133" s="39" t="s">
        <v>328</v>
      </c>
      <c r="V133" s="40"/>
      <c r="W133" s="40"/>
      <c r="X133" s="40"/>
      <c r="Y133" s="41"/>
      <c r="Z133" s="75"/>
      <c r="AA133" s="76">
        <f>AA134+AA138</f>
        <v>7291397342</v>
      </c>
      <c r="AB133" s="83"/>
      <c r="AC133" s="84">
        <f>SUM(AC134,AC138)</f>
        <v>5263524128</v>
      </c>
      <c r="AU133" s="7"/>
      <c r="AV133" s="7"/>
      <c r="AW133" s="7"/>
      <c r="AX133" s="7"/>
      <c r="AY133" s="7"/>
    </row>
    <row r="134" spans="2:51" ht="13.5">
      <c r="B134" s="35" t="s">
        <v>329</v>
      </c>
      <c r="C134" s="28">
        <v>630798000</v>
      </c>
      <c r="D134" s="36">
        <v>6920902395</v>
      </c>
      <c r="F134" s="37" t="s">
        <v>779</v>
      </c>
      <c r="G134" s="28">
        <v>913626000</v>
      </c>
      <c r="H134" s="38">
        <v>26215170217</v>
      </c>
      <c r="I134" s="28"/>
      <c r="J134" s="37" t="s">
        <v>807</v>
      </c>
      <c r="K134" s="28">
        <v>913626310</v>
      </c>
      <c r="L134" s="38">
        <v>14548981769</v>
      </c>
      <c r="N134" s="44"/>
      <c r="O134" s="39"/>
      <c r="P134" s="40" t="s">
        <v>26</v>
      </c>
      <c r="Q134" s="40"/>
      <c r="R134" s="40"/>
      <c r="S134" s="41"/>
      <c r="U134" s="39"/>
      <c r="V134" s="40" t="s">
        <v>26</v>
      </c>
      <c r="W134" s="40"/>
      <c r="X134" s="40"/>
      <c r="Y134" s="41"/>
      <c r="Z134" s="75"/>
      <c r="AA134" s="76">
        <f>SUM(Z135:Z137)</f>
        <v>36001140803</v>
      </c>
      <c r="AB134" s="83"/>
      <c r="AC134" s="84">
        <f>SUM(AB135:AB137)</f>
        <v>32021112956</v>
      </c>
      <c r="AU134" s="7"/>
      <c r="AV134" s="7"/>
      <c r="AW134" s="7"/>
      <c r="AX134" s="7"/>
      <c r="AY134" s="7"/>
    </row>
    <row r="135" spans="2:51" ht="13.5">
      <c r="B135" s="35" t="s">
        <v>808</v>
      </c>
      <c r="C135" s="28">
        <v>630798006</v>
      </c>
      <c r="D135" s="36">
        <v>6920902395</v>
      </c>
      <c r="F135" s="37" t="s">
        <v>782</v>
      </c>
      <c r="G135" s="28">
        <v>913626100</v>
      </c>
      <c r="H135" s="38">
        <v>157440000</v>
      </c>
      <c r="I135" s="28"/>
      <c r="J135" s="37" t="s">
        <v>809</v>
      </c>
      <c r="K135" s="28">
        <v>913626320</v>
      </c>
      <c r="L135" s="38">
        <v>3874686500</v>
      </c>
      <c r="N135" s="44">
        <v>630711000</v>
      </c>
      <c r="O135" s="39"/>
      <c r="P135" s="40"/>
      <c r="Q135" s="40" t="s">
        <v>27</v>
      </c>
      <c r="R135" s="40"/>
      <c r="S135" s="41"/>
      <c r="U135" s="39"/>
      <c r="V135" s="40"/>
      <c r="W135" s="40" t="s">
        <v>27</v>
      </c>
      <c r="X135" s="40"/>
      <c r="Y135" s="41"/>
      <c r="Z135" s="75">
        <f>VLOOKUP(N135,$C:$D,2,FALSE)</f>
        <v>772864017</v>
      </c>
      <c r="AA135" s="76"/>
      <c r="AB135" s="83">
        <v>1369253360</v>
      </c>
      <c r="AC135" s="84"/>
      <c r="AU135" s="7"/>
      <c r="AV135" s="7"/>
      <c r="AW135" s="7"/>
      <c r="AX135" s="7"/>
      <c r="AY135" s="7"/>
    </row>
    <row r="136" spans="2:51" ht="13.5">
      <c r="B136" s="35" t="s">
        <v>810</v>
      </c>
      <c r="C136" s="28">
        <v>630900000</v>
      </c>
      <c r="D136" s="36">
        <v>-28709743461</v>
      </c>
      <c r="F136" s="37" t="s">
        <v>786</v>
      </c>
      <c r="G136" s="28">
        <v>913626110</v>
      </c>
      <c r="H136" s="38">
        <v>157440000</v>
      </c>
      <c r="I136" s="28"/>
      <c r="J136" s="37" t="s">
        <v>811</v>
      </c>
      <c r="K136" s="28">
        <v>913626330</v>
      </c>
      <c r="L136" s="38">
        <v>0</v>
      </c>
      <c r="N136" s="44">
        <v>630716000</v>
      </c>
      <c r="O136" s="39"/>
      <c r="P136" s="40"/>
      <c r="Q136" s="40" t="s">
        <v>28</v>
      </c>
      <c r="R136" s="40"/>
      <c r="S136" s="41"/>
      <c r="U136" s="39"/>
      <c r="V136" s="40"/>
      <c r="W136" s="40" t="s">
        <v>28</v>
      </c>
      <c r="X136" s="40"/>
      <c r="Y136" s="41"/>
      <c r="Z136" s="75">
        <f>VLOOKUP(N136,$C:$D,2,FALSE)</f>
        <v>28307374391</v>
      </c>
      <c r="AA136" s="76"/>
      <c r="AB136" s="83">
        <v>25525191165</v>
      </c>
      <c r="AC136" s="84"/>
      <c r="AU136" s="7"/>
      <c r="AV136" s="7"/>
      <c r="AW136" s="7"/>
      <c r="AX136" s="7"/>
      <c r="AY136" s="7"/>
    </row>
    <row r="137" spans="2:51" ht="13.5">
      <c r="B137" s="35" t="s">
        <v>29</v>
      </c>
      <c r="C137" s="28">
        <v>630906000</v>
      </c>
      <c r="D137" s="36">
        <v>-498971279</v>
      </c>
      <c r="F137" s="37" t="s">
        <v>789</v>
      </c>
      <c r="G137" s="28">
        <v>913626200</v>
      </c>
      <c r="H137" s="38">
        <v>1420055380</v>
      </c>
      <c r="I137" s="28"/>
      <c r="J137" s="37" t="s">
        <v>812</v>
      </c>
      <c r="K137" s="28">
        <v>913626340</v>
      </c>
      <c r="L137" s="38">
        <v>-465888324</v>
      </c>
      <c r="N137" s="44">
        <v>630798000</v>
      </c>
      <c r="O137" s="39"/>
      <c r="P137" s="40"/>
      <c r="Q137" s="40" t="s">
        <v>196</v>
      </c>
      <c r="R137" s="40"/>
      <c r="S137" s="45"/>
      <c r="U137" s="39"/>
      <c r="V137" s="40"/>
      <c r="W137" s="40" t="s">
        <v>329</v>
      </c>
      <c r="X137" s="40"/>
      <c r="Y137" s="45"/>
      <c r="Z137" s="75">
        <f>VLOOKUP(N137,$C:$D,2,FALSE)</f>
        <v>6920902395</v>
      </c>
      <c r="AA137" s="76"/>
      <c r="AB137" s="83">
        <v>5126668431</v>
      </c>
      <c r="AC137" s="84"/>
      <c r="AU137" s="7"/>
      <c r="AV137" s="7"/>
      <c r="AW137" s="7"/>
      <c r="AX137" s="7"/>
      <c r="AY137" s="7"/>
    </row>
    <row r="138" spans="2:51" ht="13.5">
      <c r="B138" s="35" t="s">
        <v>30</v>
      </c>
      <c r="C138" s="28">
        <v>630911000</v>
      </c>
      <c r="D138" s="36">
        <v>-23972415717</v>
      </c>
      <c r="F138" s="37" t="s">
        <v>794</v>
      </c>
      <c r="G138" s="28">
        <v>913626210</v>
      </c>
      <c r="H138" s="38">
        <v>233172000</v>
      </c>
      <c r="I138" s="28"/>
      <c r="J138" s="37" t="s">
        <v>813</v>
      </c>
      <c r="K138" s="28">
        <v>913626500</v>
      </c>
      <c r="L138" s="38">
        <v>0</v>
      </c>
      <c r="N138" s="44"/>
      <c r="O138" s="39"/>
      <c r="P138" s="40" t="s">
        <v>197</v>
      </c>
      <c r="Q138" s="49"/>
      <c r="R138" s="52"/>
      <c r="S138" s="53"/>
      <c r="U138" s="39"/>
      <c r="V138" s="40" t="s">
        <v>330</v>
      </c>
      <c r="W138" s="49"/>
      <c r="X138" s="52"/>
      <c r="Y138" s="53"/>
      <c r="Z138" s="75"/>
      <c r="AA138" s="76">
        <f>SUM(Z139:Z141)</f>
        <v>-28709743461</v>
      </c>
      <c r="AB138" s="83"/>
      <c r="AC138" s="84">
        <f>SUM(AB139:AB141)</f>
        <v>-26757588828</v>
      </c>
      <c r="AU138" s="7"/>
      <c r="AV138" s="7"/>
      <c r="AW138" s="7"/>
      <c r="AX138" s="7"/>
      <c r="AY138" s="7"/>
    </row>
    <row r="139" spans="2:51" ht="13.5">
      <c r="B139" s="35" t="s">
        <v>331</v>
      </c>
      <c r="C139" s="28">
        <v>630915000</v>
      </c>
      <c r="D139" s="36">
        <v>-4238356465</v>
      </c>
      <c r="F139" s="37" t="s">
        <v>798</v>
      </c>
      <c r="G139" s="28">
        <v>913626230</v>
      </c>
      <c r="H139" s="38">
        <v>379856160</v>
      </c>
      <c r="I139" s="28"/>
      <c r="J139" s="37" t="s">
        <v>814</v>
      </c>
      <c r="K139" s="28">
        <v>913626530</v>
      </c>
      <c r="L139" s="38">
        <v>0</v>
      </c>
      <c r="N139" s="44">
        <v>630906000</v>
      </c>
      <c r="O139" s="39"/>
      <c r="P139" s="40"/>
      <c r="Q139" s="40" t="s">
        <v>29</v>
      </c>
      <c r="R139" s="50"/>
      <c r="S139" s="45"/>
      <c r="U139" s="39"/>
      <c r="V139" s="40"/>
      <c r="W139" s="40" t="s">
        <v>29</v>
      </c>
      <c r="X139" s="50"/>
      <c r="Y139" s="45"/>
      <c r="Z139" s="75">
        <f>VLOOKUP(N139,$C:$D,2,FALSE)</f>
        <v>-498971279</v>
      </c>
      <c r="AA139" s="76"/>
      <c r="AB139" s="83">
        <v>-710063158</v>
      </c>
      <c r="AC139" s="84"/>
      <c r="AU139" s="7"/>
      <c r="AV139" s="7"/>
      <c r="AW139" s="7"/>
      <c r="AX139" s="7"/>
      <c r="AY139" s="7"/>
    </row>
    <row r="140" spans="2:51" ht="13.5">
      <c r="B140" s="35" t="s">
        <v>815</v>
      </c>
      <c r="C140" s="28">
        <v>630921000</v>
      </c>
      <c r="D140" s="36">
        <v>-4238356465</v>
      </c>
      <c r="F140" s="54" t="s">
        <v>801</v>
      </c>
      <c r="G140" s="28">
        <v>913626240</v>
      </c>
      <c r="H140" s="38">
        <v>807027220</v>
      </c>
      <c r="I140" s="28"/>
      <c r="J140" s="37" t="s">
        <v>3</v>
      </c>
      <c r="K140" s="28">
        <v>910600000</v>
      </c>
      <c r="L140" s="38">
        <v>29853311488</v>
      </c>
      <c r="N140" s="44">
        <v>630911000</v>
      </c>
      <c r="O140" s="39"/>
      <c r="P140" s="40"/>
      <c r="Q140" s="52" t="s">
        <v>30</v>
      </c>
      <c r="R140" s="50"/>
      <c r="S140" s="55"/>
      <c r="U140" s="39"/>
      <c r="V140" s="40"/>
      <c r="W140" s="52" t="s">
        <v>30</v>
      </c>
      <c r="X140" s="50"/>
      <c r="Y140" s="55"/>
      <c r="Z140" s="75">
        <f>VLOOKUP(N140,$C:$D,2,FALSE)</f>
        <v>-23972415717</v>
      </c>
      <c r="AA140" s="76"/>
      <c r="AB140" s="83">
        <v>-22927205810</v>
      </c>
      <c r="AC140" s="84"/>
      <c r="AU140" s="7"/>
      <c r="AV140" s="7"/>
      <c r="AW140" s="7"/>
      <c r="AX140" s="7"/>
      <c r="AY140" s="7"/>
    </row>
    <row r="141" spans="2:51" ht="13.5">
      <c r="B141" s="35" t="s">
        <v>816</v>
      </c>
      <c r="C141" s="28">
        <v>630999008</v>
      </c>
      <c r="D141" s="36">
        <v>13516537418</v>
      </c>
      <c r="F141" s="37" t="s">
        <v>804</v>
      </c>
      <c r="G141" s="28">
        <v>913626300</v>
      </c>
      <c r="H141" s="38">
        <v>24637674837</v>
      </c>
      <c r="I141" s="28"/>
      <c r="J141" s="37" t="s">
        <v>492</v>
      </c>
      <c r="K141" s="28">
        <v>910600001</v>
      </c>
      <c r="L141" s="38">
        <v>311963863</v>
      </c>
      <c r="N141" s="44">
        <v>630915000</v>
      </c>
      <c r="O141" s="39"/>
      <c r="P141" s="40"/>
      <c r="Q141" s="40" t="s">
        <v>198</v>
      </c>
      <c r="R141" s="49"/>
      <c r="S141" s="53"/>
      <c r="U141" s="39"/>
      <c r="V141" s="40"/>
      <c r="W141" s="40" t="s">
        <v>331</v>
      </c>
      <c r="X141" s="49"/>
      <c r="Y141" s="53"/>
      <c r="Z141" s="75">
        <f>VLOOKUP(N141,$C:$D,2,FALSE)</f>
        <v>-4238356465</v>
      </c>
      <c r="AA141" s="76"/>
      <c r="AB141" s="83">
        <v>-3120319860</v>
      </c>
      <c r="AC141" s="84"/>
      <c r="AU141" s="7"/>
      <c r="AV141" s="7"/>
      <c r="AW141" s="7"/>
      <c r="AX141" s="7"/>
      <c r="AY141" s="7"/>
    </row>
    <row r="142" spans="2:51" ht="13.5">
      <c r="B142" s="35" t="s">
        <v>31</v>
      </c>
      <c r="C142" s="28">
        <v>631121000</v>
      </c>
      <c r="D142" s="36">
        <v>13516537418</v>
      </c>
      <c r="F142" s="37" t="s">
        <v>807</v>
      </c>
      <c r="G142" s="28">
        <v>913626310</v>
      </c>
      <c r="H142" s="38">
        <v>18629669837</v>
      </c>
      <c r="I142" s="28"/>
      <c r="J142" s="37" t="s">
        <v>817</v>
      </c>
      <c r="K142" s="28">
        <v>910661000</v>
      </c>
      <c r="L142" s="38">
        <v>198429816</v>
      </c>
      <c r="N142" s="44"/>
      <c r="O142" s="39" t="s">
        <v>818</v>
      </c>
      <c r="P142" s="40"/>
      <c r="Q142" s="40"/>
      <c r="R142" s="40"/>
      <c r="S142" s="41"/>
      <c r="U142" s="39" t="s">
        <v>332</v>
      </c>
      <c r="V142" s="40"/>
      <c r="W142" s="40"/>
      <c r="X142" s="40"/>
      <c r="Y142" s="41"/>
      <c r="Z142" s="75"/>
      <c r="AA142" s="76">
        <f>AA143</f>
        <v>13516537418</v>
      </c>
      <c r="AB142" s="83"/>
      <c r="AC142" s="84">
        <f>SUM(AC143)</f>
        <v>13216044527</v>
      </c>
      <c r="AU142" s="7"/>
      <c r="AV142" s="7"/>
      <c r="AW142" s="7"/>
      <c r="AX142" s="7"/>
      <c r="AY142" s="7"/>
    </row>
    <row r="143" spans="2:51" ht="13.5">
      <c r="B143" s="35" t="s">
        <v>32</v>
      </c>
      <c r="C143" s="28">
        <v>630598027</v>
      </c>
      <c r="D143" s="36">
        <v>2740757790</v>
      </c>
      <c r="F143" s="37" t="s">
        <v>809</v>
      </c>
      <c r="G143" s="28">
        <v>913626320</v>
      </c>
      <c r="H143" s="38">
        <v>6008005000</v>
      </c>
      <c r="I143" s="28"/>
      <c r="J143" s="37" t="s">
        <v>819</v>
      </c>
      <c r="K143" s="28">
        <v>910651000</v>
      </c>
      <c r="L143" s="38">
        <v>16781537</v>
      </c>
      <c r="N143" s="44"/>
      <c r="O143" s="39"/>
      <c r="P143" s="40" t="s">
        <v>31</v>
      </c>
      <c r="Q143" s="40"/>
      <c r="R143" s="40"/>
      <c r="S143" s="41"/>
      <c r="U143" s="39"/>
      <c r="V143" s="40" t="s">
        <v>31</v>
      </c>
      <c r="W143" s="40"/>
      <c r="X143" s="40"/>
      <c r="Y143" s="41"/>
      <c r="Z143" s="75"/>
      <c r="AA143" s="76">
        <f>SUM(Z144:Z148)</f>
        <v>13516537418</v>
      </c>
      <c r="AB143" s="83"/>
      <c r="AC143" s="84">
        <f>SUM(AB144:AB148)</f>
        <v>13216044527</v>
      </c>
      <c r="AU143" s="7"/>
      <c r="AV143" s="7"/>
      <c r="AW143" s="7"/>
      <c r="AX143" s="7"/>
      <c r="AY143" s="7"/>
    </row>
    <row r="144" spans="2:51" ht="13.5">
      <c r="B144" s="35" t="s">
        <v>33</v>
      </c>
      <c r="C144" s="28">
        <v>630598031</v>
      </c>
      <c r="D144" s="36">
        <v>316070220</v>
      </c>
      <c r="F144" s="37" t="s">
        <v>811</v>
      </c>
      <c r="G144" s="28">
        <v>913626330</v>
      </c>
      <c r="H144" s="38">
        <v>0</v>
      </c>
      <c r="I144" s="28"/>
      <c r="J144" s="37" t="s">
        <v>820</v>
      </c>
      <c r="K144" s="28">
        <v>910651001</v>
      </c>
      <c r="L144" s="38">
        <v>16781537</v>
      </c>
      <c r="N144" s="44">
        <v>630598027</v>
      </c>
      <c r="O144" s="39"/>
      <c r="P144" s="40"/>
      <c r="Q144" s="40" t="s">
        <v>32</v>
      </c>
      <c r="R144" s="40"/>
      <c r="S144" s="41"/>
      <c r="U144" s="39"/>
      <c r="V144" s="40"/>
      <c r="W144" s="40" t="s">
        <v>32</v>
      </c>
      <c r="X144" s="40"/>
      <c r="Y144" s="41"/>
      <c r="Z144" s="75">
        <f>VLOOKUP(N144,$C:$D,2,FALSE)</f>
        <v>2740757790</v>
      </c>
      <c r="AA144" s="76"/>
      <c r="AB144" s="83">
        <v>2564257790</v>
      </c>
      <c r="AC144" s="84"/>
      <c r="AU144" s="7"/>
      <c r="AV144" s="7"/>
      <c r="AW144" s="7"/>
      <c r="AX144" s="7"/>
      <c r="AY144" s="7"/>
    </row>
    <row r="145" spans="2:51" ht="13.5">
      <c r="B145" s="35" t="s">
        <v>34</v>
      </c>
      <c r="C145" s="28">
        <v>631121011</v>
      </c>
      <c r="D145" s="36">
        <v>6523277116</v>
      </c>
      <c r="F145" s="56" t="s">
        <v>812</v>
      </c>
      <c r="G145" s="28">
        <v>913626340</v>
      </c>
      <c r="H145" s="38">
        <v>0</v>
      </c>
      <c r="I145" s="28"/>
      <c r="J145" s="37" t="s">
        <v>821</v>
      </c>
      <c r="K145" s="28">
        <v>910626000</v>
      </c>
      <c r="L145" s="38">
        <v>96735025</v>
      </c>
      <c r="N145" s="44">
        <v>630598031</v>
      </c>
      <c r="O145" s="39"/>
      <c r="P145" s="40"/>
      <c r="Q145" s="40" t="s">
        <v>33</v>
      </c>
      <c r="R145" s="40"/>
      <c r="S145" s="41"/>
      <c r="U145" s="39"/>
      <c r="V145" s="40"/>
      <c r="W145" s="40" t="s">
        <v>33</v>
      </c>
      <c r="X145" s="40"/>
      <c r="Y145" s="41"/>
      <c r="Z145" s="75">
        <f>VLOOKUP(N145,$C:$D,2,FALSE)</f>
        <v>316070220</v>
      </c>
      <c r="AA145" s="76"/>
      <c r="AB145" s="83">
        <v>442798220</v>
      </c>
      <c r="AC145" s="84"/>
      <c r="AU145" s="7"/>
      <c r="AV145" s="7"/>
      <c r="AW145" s="7"/>
      <c r="AX145" s="7"/>
      <c r="AY145" s="7"/>
    </row>
    <row r="146" spans="2:51" ht="13.5">
      <c r="B146" s="35" t="s">
        <v>35</v>
      </c>
      <c r="C146" s="28">
        <v>631121021</v>
      </c>
      <c r="D146" s="36">
        <v>11718000</v>
      </c>
      <c r="F146" s="37" t="s">
        <v>813</v>
      </c>
      <c r="G146" s="28">
        <v>913626500</v>
      </c>
      <c r="H146" s="38">
        <v>0</v>
      </c>
      <c r="I146" s="28"/>
      <c r="J146" s="37" t="s">
        <v>822</v>
      </c>
      <c r="K146" s="28">
        <v>910636002</v>
      </c>
      <c r="L146" s="38">
        <v>17485</v>
      </c>
      <c r="N146" s="44">
        <v>631121011</v>
      </c>
      <c r="O146" s="39"/>
      <c r="P146" s="40"/>
      <c r="Q146" s="40" t="s">
        <v>34</v>
      </c>
      <c r="R146" s="40"/>
      <c r="S146" s="41"/>
      <c r="U146" s="39"/>
      <c r="V146" s="40"/>
      <c r="W146" s="40" t="s">
        <v>34</v>
      </c>
      <c r="X146" s="40"/>
      <c r="Y146" s="41"/>
      <c r="Z146" s="75">
        <f>VLOOKUP(N146,$C:$D,2,FALSE)</f>
        <v>6523277116</v>
      </c>
      <c r="AA146" s="76"/>
      <c r="AB146" s="83">
        <v>6552556225</v>
      </c>
      <c r="AC146" s="84"/>
      <c r="AU146" s="7"/>
      <c r="AV146" s="7"/>
      <c r="AW146" s="7"/>
      <c r="AX146" s="7"/>
      <c r="AY146" s="7"/>
    </row>
    <row r="147" spans="2:51" ht="13.5">
      <c r="B147" s="35" t="s">
        <v>36</v>
      </c>
      <c r="C147" s="28">
        <v>631121999</v>
      </c>
      <c r="D147" s="36">
        <v>3924714292</v>
      </c>
      <c r="F147" s="37" t="s">
        <v>814</v>
      </c>
      <c r="G147" s="28">
        <v>913626530</v>
      </c>
      <c r="H147" s="38">
        <v>0</v>
      </c>
      <c r="I147" s="28"/>
      <c r="J147" s="37" t="s">
        <v>823</v>
      </c>
      <c r="K147" s="28">
        <v>910636003</v>
      </c>
      <c r="L147" s="38">
        <v>7516128429</v>
      </c>
      <c r="N147" s="44">
        <v>631121021</v>
      </c>
      <c r="O147" s="39"/>
      <c r="P147" s="40"/>
      <c r="Q147" s="40" t="s">
        <v>35</v>
      </c>
      <c r="R147" s="40"/>
      <c r="S147" s="41"/>
      <c r="U147" s="39"/>
      <c r="V147" s="40"/>
      <c r="W147" s="40" t="s">
        <v>35</v>
      </c>
      <c r="X147" s="40"/>
      <c r="Y147" s="41"/>
      <c r="Z147" s="75">
        <f>VLOOKUP(N147,$C:$D,2,FALSE)</f>
        <v>11718000</v>
      </c>
      <c r="AA147" s="76"/>
      <c r="AB147" s="83">
        <v>11718000</v>
      </c>
      <c r="AC147" s="84"/>
      <c r="AU147" s="7"/>
      <c r="AV147" s="7"/>
      <c r="AW147" s="7"/>
      <c r="AX147" s="7"/>
      <c r="AY147" s="7"/>
    </row>
    <row r="148" spans="2:51" ht="13.5">
      <c r="B148" s="35" t="s">
        <v>824</v>
      </c>
      <c r="C148" s="28">
        <v>615000000</v>
      </c>
      <c r="D148" s="36">
        <v>2551045435729</v>
      </c>
      <c r="F148" s="37" t="s">
        <v>3</v>
      </c>
      <c r="G148" s="28">
        <v>910600000</v>
      </c>
      <c r="H148" s="38">
        <v>104933692309</v>
      </c>
      <c r="I148" s="28"/>
      <c r="J148" s="37" t="s">
        <v>825</v>
      </c>
      <c r="K148" s="28">
        <v>910611000</v>
      </c>
      <c r="L148" s="38">
        <v>6741597423</v>
      </c>
      <c r="N148" s="44">
        <v>631121999</v>
      </c>
      <c r="O148" s="39"/>
      <c r="P148" s="40"/>
      <c r="Q148" s="40" t="s">
        <v>36</v>
      </c>
      <c r="R148" s="40"/>
      <c r="S148" s="41"/>
      <c r="U148" s="39"/>
      <c r="V148" s="40"/>
      <c r="W148" s="40" t="s">
        <v>36</v>
      </c>
      <c r="X148" s="40"/>
      <c r="Y148" s="41"/>
      <c r="Z148" s="75">
        <f>VLOOKUP(N148,$C:$D,2,FALSE)</f>
        <v>3924714292</v>
      </c>
      <c r="AA148" s="76"/>
      <c r="AB148" s="83">
        <v>3644714292</v>
      </c>
      <c r="AC148" s="84"/>
      <c r="AU148" s="7"/>
      <c r="AV148" s="7"/>
      <c r="AW148" s="7"/>
      <c r="AX148" s="7"/>
      <c r="AY148" s="7"/>
    </row>
    <row r="149" spans="2:51" ht="13.5">
      <c r="B149" s="35" t="s">
        <v>37</v>
      </c>
      <c r="C149" s="28">
        <v>615100000</v>
      </c>
      <c r="D149" s="36">
        <v>2500348175059</v>
      </c>
      <c r="F149" s="37" t="s">
        <v>492</v>
      </c>
      <c r="G149" s="28">
        <v>910600001</v>
      </c>
      <c r="H149" s="38">
        <v>1536071930</v>
      </c>
      <c r="I149" s="28"/>
      <c r="J149" s="37" t="s">
        <v>826</v>
      </c>
      <c r="K149" s="28">
        <v>910621000</v>
      </c>
      <c r="L149" s="38">
        <v>0</v>
      </c>
      <c r="N149" s="44"/>
      <c r="O149" s="39" t="s">
        <v>827</v>
      </c>
      <c r="P149" s="40"/>
      <c r="Q149" s="40"/>
      <c r="R149" s="40"/>
      <c r="S149" s="41"/>
      <c r="U149" s="39" t="s">
        <v>333</v>
      </c>
      <c r="V149" s="40"/>
      <c r="W149" s="40"/>
      <c r="X149" s="40"/>
      <c r="Y149" s="41"/>
      <c r="Z149" s="75"/>
      <c r="AA149" s="76">
        <f>AA150+AA171+AA188+AA190+AA194+AA197</f>
        <v>2515677108086</v>
      </c>
      <c r="AB149" s="83"/>
      <c r="AC149" s="84">
        <f>SUM(AC150,AC171,AC188,AC190,AC194,AC197)</f>
        <v>665324816887</v>
      </c>
      <c r="AU149" s="7"/>
      <c r="AV149" s="7"/>
      <c r="AW149" s="7"/>
      <c r="AX149" s="7"/>
      <c r="AY149" s="7"/>
    </row>
    <row r="150" spans="2:51" ht="13.5">
      <c r="B150" s="35" t="s">
        <v>38</v>
      </c>
      <c r="C150" s="28">
        <v>615105500</v>
      </c>
      <c r="D150" s="36">
        <v>152817359908</v>
      </c>
      <c r="F150" s="37" t="s">
        <v>817</v>
      </c>
      <c r="G150" s="28">
        <v>910661000</v>
      </c>
      <c r="H150" s="38">
        <v>1034736003</v>
      </c>
      <c r="I150" s="28"/>
      <c r="J150" s="37" t="s">
        <v>828</v>
      </c>
      <c r="K150" s="28">
        <v>910621100</v>
      </c>
      <c r="L150" s="38">
        <v>774531006</v>
      </c>
      <c r="N150" s="44"/>
      <c r="O150" s="39"/>
      <c r="P150" s="40" t="s">
        <v>37</v>
      </c>
      <c r="Q150" s="40"/>
      <c r="R150" s="40"/>
      <c r="S150" s="41"/>
      <c r="U150" s="39"/>
      <c r="V150" s="40" t="s">
        <v>37</v>
      </c>
      <c r="W150" s="40"/>
      <c r="X150" s="40"/>
      <c r="Y150" s="41"/>
      <c r="Z150" s="75"/>
      <c r="AA150" s="76">
        <f>Z151+Z159+Z164+Z167+Z168</f>
        <v>2500348175059</v>
      </c>
      <c r="AB150" s="83"/>
      <c r="AC150" s="84">
        <f>SUM(AB151,AB159,AB164,AB167,AB168)</f>
        <v>652634574498</v>
      </c>
      <c r="AU150" s="7"/>
      <c r="AV150" s="7"/>
      <c r="AW150" s="7"/>
      <c r="AX150" s="7"/>
      <c r="AY150" s="7"/>
    </row>
    <row r="151" spans="2:51" ht="13.5">
      <c r="B151" s="35" t="s">
        <v>39</v>
      </c>
      <c r="C151" s="28">
        <v>615105600</v>
      </c>
      <c r="D151" s="36">
        <v>152437408748</v>
      </c>
      <c r="F151" s="37" t="s">
        <v>829</v>
      </c>
      <c r="G151" s="28">
        <v>910631000</v>
      </c>
      <c r="H151" s="38">
        <v>0</v>
      </c>
      <c r="I151" s="28"/>
      <c r="J151" s="37" t="s">
        <v>830</v>
      </c>
      <c r="K151" s="28">
        <v>910621022</v>
      </c>
      <c r="L151" s="38">
        <v>20888846764</v>
      </c>
      <c r="N151" s="44"/>
      <c r="O151" s="39"/>
      <c r="P151" s="40"/>
      <c r="Q151" s="40" t="s">
        <v>38</v>
      </c>
      <c r="R151" s="40"/>
      <c r="S151" s="41"/>
      <c r="U151" s="39"/>
      <c r="V151" s="40"/>
      <c r="W151" s="40" t="s">
        <v>38</v>
      </c>
      <c r="X151" s="40"/>
      <c r="Y151" s="41"/>
      <c r="Z151" s="75">
        <f>Z152+Z153+Z154+Z157+Z158</f>
        <v>152817359908</v>
      </c>
      <c r="AA151" s="76"/>
      <c r="AB151" s="83">
        <f>SUM(AB152,AB154,AB158)</f>
        <v>93017120767</v>
      </c>
      <c r="AC151" s="84"/>
      <c r="AU151" s="7"/>
      <c r="AV151" s="7"/>
      <c r="AW151" s="7"/>
      <c r="AX151" s="7"/>
      <c r="AY151" s="7"/>
    </row>
    <row r="152" spans="2:51" ht="13.5">
      <c r="B152" s="35" t="s">
        <v>334</v>
      </c>
      <c r="C152" s="28">
        <v>615106100</v>
      </c>
      <c r="D152" s="36">
        <v>0</v>
      </c>
      <c r="F152" s="37" t="s">
        <v>831</v>
      </c>
      <c r="G152" s="28">
        <v>910651000</v>
      </c>
      <c r="H152" s="38">
        <v>77425535</v>
      </c>
      <c r="I152" s="28"/>
      <c r="J152" s="37" t="s">
        <v>832</v>
      </c>
      <c r="K152" s="28">
        <v>910600100</v>
      </c>
      <c r="L152" s="38">
        <v>12087473205</v>
      </c>
      <c r="N152" s="44">
        <v>615105600</v>
      </c>
      <c r="O152" s="39"/>
      <c r="P152" s="40"/>
      <c r="Q152" s="40"/>
      <c r="R152" s="40" t="s">
        <v>39</v>
      </c>
      <c r="S152" s="41"/>
      <c r="U152" s="39"/>
      <c r="V152" s="40"/>
      <c r="W152" s="40"/>
      <c r="X152" s="40" t="s">
        <v>39</v>
      </c>
      <c r="Y152" s="41"/>
      <c r="Z152" s="75">
        <f>VLOOKUP(N152,$C:$D,2,FALSE)</f>
        <v>152437408748</v>
      </c>
      <c r="AA152" s="76"/>
      <c r="AB152" s="83">
        <v>84130415686</v>
      </c>
      <c r="AC152" s="84"/>
      <c r="AU152" s="7"/>
      <c r="AV152" s="7"/>
      <c r="AW152" s="7"/>
      <c r="AX152" s="7"/>
      <c r="AY152" s="7"/>
    </row>
    <row r="153" spans="2:51" ht="13.5">
      <c r="B153" s="35" t="s">
        <v>335</v>
      </c>
      <c r="C153" s="28">
        <v>615105810</v>
      </c>
      <c r="D153" s="36">
        <v>379176160</v>
      </c>
      <c r="F153" s="37" t="s">
        <v>820</v>
      </c>
      <c r="G153" s="28">
        <v>910651001</v>
      </c>
      <c r="H153" s="38">
        <v>77425535</v>
      </c>
      <c r="I153" s="28"/>
      <c r="J153" s="37" t="s">
        <v>833</v>
      </c>
      <c r="K153" s="28">
        <v>910601000</v>
      </c>
      <c r="L153" s="38">
        <v>8506678527</v>
      </c>
      <c r="N153" s="44">
        <v>615106100</v>
      </c>
      <c r="O153" s="39"/>
      <c r="P153" s="40"/>
      <c r="Q153" s="40"/>
      <c r="R153" s="40" t="s">
        <v>834</v>
      </c>
      <c r="S153" s="41"/>
      <c r="U153" s="39"/>
      <c r="V153" s="40"/>
      <c r="W153" s="40"/>
      <c r="X153" s="40" t="s">
        <v>334</v>
      </c>
      <c r="Y153" s="41"/>
      <c r="Z153" s="79">
        <f>VLOOKUP(N153,$C:$D,2,FALSE)</f>
        <v>0</v>
      </c>
      <c r="AA153" s="76"/>
      <c r="AB153" s="79">
        <v>0</v>
      </c>
      <c r="AC153" s="84"/>
      <c r="AU153" s="7"/>
      <c r="AV153" s="7"/>
      <c r="AW153" s="7"/>
      <c r="AX153" s="7"/>
      <c r="AY153" s="7"/>
    </row>
    <row r="154" spans="2:51" ht="13.5">
      <c r="B154" s="35" t="s">
        <v>40</v>
      </c>
      <c r="C154" s="28">
        <v>615105800</v>
      </c>
      <c r="D154" s="36">
        <v>0</v>
      </c>
      <c r="F154" s="37" t="s">
        <v>835</v>
      </c>
      <c r="G154" s="28">
        <v>910626000</v>
      </c>
      <c r="H154" s="38">
        <v>422982044</v>
      </c>
      <c r="I154" s="28"/>
      <c r="J154" s="37" t="s">
        <v>836</v>
      </c>
      <c r="K154" s="28">
        <v>910606000</v>
      </c>
      <c r="L154" s="38">
        <v>3580794678</v>
      </c>
      <c r="N154" s="44">
        <v>615105810</v>
      </c>
      <c r="O154" s="39"/>
      <c r="P154" s="40"/>
      <c r="Q154" s="40"/>
      <c r="R154" s="40" t="s">
        <v>335</v>
      </c>
      <c r="S154" s="41"/>
      <c r="U154" s="39"/>
      <c r="V154" s="40"/>
      <c r="W154" s="40"/>
      <c r="X154" s="40" t="s">
        <v>335</v>
      </c>
      <c r="Y154" s="41"/>
      <c r="Z154" s="75">
        <f>SUM(Z155:Z156)</f>
        <v>379176160</v>
      </c>
      <c r="AA154" s="76"/>
      <c r="AB154" s="83">
        <f>SUM(AB155:AB155)</f>
        <v>5850201581</v>
      </c>
      <c r="AC154" s="84"/>
      <c r="AU154" s="7"/>
      <c r="AV154" s="7"/>
      <c r="AW154" s="7"/>
      <c r="AX154" s="7"/>
      <c r="AY154" s="7"/>
    </row>
    <row r="155" spans="2:51" ht="13.5">
      <c r="B155" s="35" t="s">
        <v>336</v>
      </c>
      <c r="C155" s="28">
        <v>615105820</v>
      </c>
      <c r="D155" s="36">
        <v>379176160</v>
      </c>
      <c r="F155" s="37" t="s">
        <v>837</v>
      </c>
      <c r="G155" s="28">
        <v>910636002</v>
      </c>
      <c r="H155" s="38">
        <v>928348</v>
      </c>
      <c r="I155" s="28"/>
      <c r="J155" s="37" t="s">
        <v>838</v>
      </c>
      <c r="K155" s="28">
        <v>910606001</v>
      </c>
      <c r="L155" s="38">
        <v>3166710883</v>
      </c>
      <c r="N155" s="44">
        <v>615105800</v>
      </c>
      <c r="O155" s="39"/>
      <c r="P155" s="40"/>
      <c r="Q155" s="40"/>
      <c r="R155" s="40"/>
      <c r="S155" s="41" t="s">
        <v>40</v>
      </c>
      <c r="U155" s="39"/>
      <c r="V155" s="40"/>
      <c r="W155" s="40"/>
      <c r="X155" s="40"/>
      <c r="Y155" s="41" t="s">
        <v>40</v>
      </c>
      <c r="Z155" s="79">
        <f>VLOOKUP(N155,$C:$D,2,FALSE)</f>
        <v>0</v>
      </c>
      <c r="AA155" s="76"/>
      <c r="AB155" s="83">
        <v>5850201581</v>
      </c>
      <c r="AC155" s="84"/>
      <c r="AU155" s="7"/>
      <c r="AV155" s="7"/>
      <c r="AW155" s="7"/>
      <c r="AX155" s="7"/>
      <c r="AY155" s="7"/>
    </row>
    <row r="156" spans="2:51" ht="13.5">
      <c r="B156" s="35" t="s">
        <v>347</v>
      </c>
      <c r="C156" s="28">
        <v>615105900</v>
      </c>
      <c r="D156" s="36">
        <v>775000</v>
      </c>
      <c r="F156" s="37" t="s">
        <v>823</v>
      </c>
      <c r="G156" s="28">
        <v>910636003</v>
      </c>
      <c r="H156" s="38">
        <v>35961443609</v>
      </c>
      <c r="I156" s="28"/>
      <c r="J156" s="37" t="s">
        <v>839</v>
      </c>
      <c r="K156" s="28">
        <v>910606011</v>
      </c>
      <c r="L156" s="38">
        <v>414083795</v>
      </c>
      <c r="N156" s="44">
        <v>615105820</v>
      </c>
      <c r="O156" s="39"/>
      <c r="P156" s="40"/>
      <c r="Q156" s="40"/>
      <c r="R156" s="40"/>
      <c r="S156" s="41" t="s">
        <v>336</v>
      </c>
      <c r="U156" s="39"/>
      <c r="V156" s="40"/>
      <c r="W156" s="40"/>
      <c r="X156" s="40"/>
      <c r="Y156" s="41" t="s">
        <v>336</v>
      </c>
      <c r="Z156" s="75">
        <f>VLOOKUP(N156,$C:$D,2,FALSE)</f>
        <v>379176160</v>
      </c>
      <c r="AA156" s="76"/>
      <c r="AB156" s="79">
        <v>0</v>
      </c>
      <c r="AC156" s="84"/>
      <c r="AU156" s="7"/>
      <c r="AV156" s="7"/>
      <c r="AW156" s="7"/>
      <c r="AX156" s="7"/>
      <c r="AY156" s="7"/>
    </row>
    <row r="157" spans="2:51" ht="13.5">
      <c r="B157" s="35" t="s">
        <v>41</v>
      </c>
      <c r="C157" s="28">
        <v>615100500</v>
      </c>
      <c r="D157" s="36">
        <v>21102977578</v>
      </c>
      <c r="F157" s="37" t="s">
        <v>825</v>
      </c>
      <c r="G157" s="28">
        <v>910611000</v>
      </c>
      <c r="H157" s="38">
        <v>31134000176</v>
      </c>
      <c r="I157" s="28"/>
      <c r="J157" s="37" t="s">
        <v>840</v>
      </c>
      <c r="K157" s="28">
        <v>910646000</v>
      </c>
      <c r="L157" s="38">
        <v>236543663</v>
      </c>
      <c r="N157" s="44"/>
      <c r="O157" s="39"/>
      <c r="P157" s="40"/>
      <c r="Q157" s="40"/>
      <c r="R157" s="40" t="s">
        <v>841</v>
      </c>
      <c r="S157" s="41"/>
      <c r="U157" s="39"/>
      <c r="V157" s="40"/>
      <c r="W157" s="40"/>
      <c r="X157" s="40" t="s">
        <v>337</v>
      </c>
      <c r="Y157" s="41"/>
      <c r="Z157" s="79">
        <v>0</v>
      </c>
      <c r="AA157" s="76"/>
      <c r="AB157" s="79">
        <v>0</v>
      </c>
      <c r="AC157" s="84"/>
      <c r="AU157" s="7"/>
      <c r="AV157" s="7"/>
      <c r="AW157" s="7"/>
      <c r="AX157" s="7"/>
      <c r="AY157" s="7"/>
    </row>
    <row r="158" spans="2:51" ht="13.5">
      <c r="B158" s="35" t="s">
        <v>39</v>
      </c>
      <c r="C158" s="28">
        <v>615101000</v>
      </c>
      <c r="D158" s="36">
        <v>20989655731</v>
      </c>
      <c r="F158" s="37" t="s">
        <v>826</v>
      </c>
      <c r="G158" s="28">
        <v>910621000</v>
      </c>
      <c r="H158" s="38">
        <v>5695890</v>
      </c>
      <c r="I158" s="28"/>
      <c r="J158" s="37" t="s">
        <v>842</v>
      </c>
      <c r="K158" s="28">
        <v>910608000</v>
      </c>
      <c r="L158" s="38">
        <v>31506848</v>
      </c>
      <c r="N158" s="44">
        <v>615105900</v>
      </c>
      <c r="O158" s="39"/>
      <c r="P158" s="40"/>
      <c r="Q158" s="40"/>
      <c r="R158" s="40" t="s">
        <v>843</v>
      </c>
      <c r="S158" s="41"/>
      <c r="U158" s="39"/>
      <c r="V158" s="40"/>
      <c r="W158" s="40"/>
      <c r="X158" s="40" t="s">
        <v>338</v>
      </c>
      <c r="Y158" s="41"/>
      <c r="Z158" s="75">
        <f>VLOOKUP(N158,$C:$D,2,FALSE)</f>
        <v>775000</v>
      </c>
      <c r="AA158" s="76"/>
      <c r="AB158" s="83">
        <v>3036503500</v>
      </c>
      <c r="AC158" s="84"/>
      <c r="AU158" s="7"/>
      <c r="AV158" s="7"/>
      <c r="AW158" s="7"/>
      <c r="AX158" s="7"/>
      <c r="AY158" s="7"/>
    </row>
    <row r="159" spans="2:51" ht="13.5">
      <c r="B159" s="35" t="s">
        <v>42</v>
      </c>
      <c r="C159" s="28">
        <v>615103000</v>
      </c>
      <c r="D159" s="36">
        <v>113321847</v>
      </c>
      <c r="F159" s="37" t="s">
        <v>828</v>
      </c>
      <c r="G159" s="28">
        <v>910621100</v>
      </c>
      <c r="H159" s="38">
        <v>4821747543</v>
      </c>
      <c r="I159" s="28"/>
      <c r="J159" s="37" t="s">
        <v>844</v>
      </c>
      <c r="K159" s="28">
        <v>910656004</v>
      </c>
      <c r="L159" s="38">
        <v>8533323048</v>
      </c>
      <c r="N159" s="44"/>
      <c r="O159" s="39"/>
      <c r="P159" s="40"/>
      <c r="Q159" s="40" t="s">
        <v>41</v>
      </c>
      <c r="R159" s="40"/>
      <c r="S159" s="41"/>
      <c r="U159" s="39"/>
      <c r="V159" s="40"/>
      <c r="W159" s="40" t="s">
        <v>41</v>
      </c>
      <c r="X159" s="40"/>
      <c r="Y159" s="41"/>
      <c r="Z159" s="75">
        <f>Z160+Z161</f>
        <v>21102977578</v>
      </c>
      <c r="AA159" s="76"/>
      <c r="AB159" s="83">
        <f>SUM(AB160:AB161)</f>
        <v>5061801749</v>
      </c>
      <c r="AC159" s="84"/>
      <c r="AU159" s="7"/>
      <c r="AV159" s="7"/>
      <c r="AW159" s="7"/>
      <c r="AX159" s="7"/>
      <c r="AY159" s="7"/>
    </row>
    <row r="160" spans="2:51" ht="13.5">
      <c r="B160" s="35" t="s">
        <v>43</v>
      </c>
      <c r="C160" s="28">
        <v>615103100</v>
      </c>
      <c r="D160" s="36">
        <v>112457876</v>
      </c>
      <c r="F160" s="37" t="s">
        <v>830</v>
      </c>
      <c r="G160" s="28">
        <v>910621022</v>
      </c>
      <c r="H160" s="38">
        <v>63176897017</v>
      </c>
      <c r="I160" s="28"/>
      <c r="J160" s="37" t="s">
        <v>501</v>
      </c>
      <c r="K160" s="28">
        <v>910656003</v>
      </c>
      <c r="L160" s="38">
        <v>1136372432</v>
      </c>
      <c r="N160" s="44">
        <v>615101000</v>
      </c>
      <c r="O160" s="39"/>
      <c r="P160" s="40"/>
      <c r="Q160" s="40"/>
      <c r="R160" s="40" t="s">
        <v>39</v>
      </c>
      <c r="S160" s="41"/>
      <c r="U160" s="39"/>
      <c r="V160" s="40"/>
      <c r="W160" s="40"/>
      <c r="X160" s="40" t="s">
        <v>39</v>
      </c>
      <c r="Y160" s="41"/>
      <c r="Z160" s="75">
        <f>VLOOKUP(N160,$C:$D,2,FALSE)</f>
        <v>20989655731</v>
      </c>
      <c r="AA160" s="76"/>
      <c r="AB160" s="83">
        <v>5033637834</v>
      </c>
      <c r="AC160" s="84"/>
      <c r="AU160" s="7"/>
      <c r="AV160" s="7"/>
      <c r="AW160" s="7"/>
      <c r="AX160" s="7"/>
      <c r="AY160" s="7"/>
    </row>
    <row r="161" spans="2:51" ht="13.5">
      <c r="B161" s="35" t="s">
        <v>44</v>
      </c>
      <c r="C161" s="28">
        <v>615104000</v>
      </c>
      <c r="D161" s="36">
        <v>863971</v>
      </c>
      <c r="F161" s="37" t="s">
        <v>832</v>
      </c>
      <c r="G161" s="28">
        <v>910600100</v>
      </c>
      <c r="H161" s="38">
        <v>36816155968</v>
      </c>
      <c r="I161" s="28"/>
      <c r="J161" s="37" t="s">
        <v>845</v>
      </c>
      <c r="K161" s="28">
        <v>910666000</v>
      </c>
      <c r="L161" s="38">
        <v>385702834</v>
      </c>
      <c r="N161" s="44"/>
      <c r="O161" s="39"/>
      <c r="P161" s="40"/>
      <c r="Q161" s="40"/>
      <c r="R161" s="40" t="s">
        <v>42</v>
      </c>
      <c r="S161" s="41"/>
      <c r="U161" s="39"/>
      <c r="V161" s="40"/>
      <c r="W161" s="40"/>
      <c r="X161" s="40" t="s">
        <v>42</v>
      </c>
      <c r="Y161" s="41"/>
      <c r="Z161" s="75">
        <f>SUM(Z162:Z163)</f>
        <v>113321847</v>
      </c>
      <c r="AA161" s="76"/>
      <c r="AB161" s="83">
        <f>SUM(AB162:AB163)</f>
        <v>28163915</v>
      </c>
      <c r="AC161" s="84"/>
      <c r="AU161" s="7"/>
      <c r="AV161" s="7"/>
      <c r="AW161" s="7"/>
      <c r="AX161" s="7"/>
      <c r="AY161" s="7"/>
    </row>
    <row r="162" spans="2:51" ht="13.5">
      <c r="B162" s="35" t="s">
        <v>339</v>
      </c>
      <c r="C162" s="28">
        <v>615100600</v>
      </c>
      <c r="D162" s="36">
        <v>2324425132198</v>
      </c>
      <c r="F162" s="37" t="s">
        <v>833</v>
      </c>
      <c r="G162" s="28">
        <v>910601000</v>
      </c>
      <c r="H162" s="38">
        <v>24707873959</v>
      </c>
      <c r="I162" s="28"/>
      <c r="J162" s="37" t="s">
        <v>846</v>
      </c>
      <c r="K162" s="28">
        <v>910676100</v>
      </c>
      <c r="L162" s="38">
        <v>29341481</v>
      </c>
      <c r="N162" s="44">
        <v>615103100</v>
      </c>
      <c r="O162" s="39"/>
      <c r="P162" s="40"/>
      <c r="Q162" s="40"/>
      <c r="R162" s="40"/>
      <c r="S162" s="41" t="s">
        <v>43</v>
      </c>
      <c r="U162" s="39"/>
      <c r="V162" s="40"/>
      <c r="W162" s="40"/>
      <c r="X162" s="40"/>
      <c r="Y162" s="41" t="s">
        <v>43</v>
      </c>
      <c r="Z162" s="75">
        <f>VLOOKUP(N162,$C:$D,2,FALSE)</f>
        <v>112457876</v>
      </c>
      <c r="AA162" s="76"/>
      <c r="AB162" s="83">
        <v>27367853</v>
      </c>
      <c r="AC162" s="84"/>
      <c r="AU162" s="7"/>
      <c r="AV162" s="7"/>
      <c r="AW162" s="7"/>
      <c r="AX162" s="7"/>
      <c r="AY162" s="7"/>
    </row>
    <row r="163" spans="2:51" ht="13.5">
      <c r="B163" s="35" t="s">
        <v>340</v>
      </c>
      <c r="C163" s="28">
        <v>615100610</v>
      </c>
      <c r="D163" s="36">
        <v>2324375072198</v>
      </c>
      <c r="F163" s="37" t="s">
        <v>836</v>
      </c>
      <c r="G163" s="28">
        <v>910606000</v>
      </c>
      <c r="H163" s="38">
        <v>12108282009</v>
      </c>
      <c r="I163" s="28"/>
      <c r="J163" s="37" t="s">
        <v>847</v>
      </c>
      <c r="K163" s="28">
        <v>910676200</v>
      </c>
      <c r="L163" s="38">
        <v>61041332</v>
      </c>
      <c r="N163" s="44">
        <v>615104000</v>
      </c>
      <c r="O163" s="39"/>
      <c r="P163" s="40"/>
      <c r="Q163" s="40"/>
      <c r="R163" s="40"/>
      <c r="S163" s="41" t="s">
        <v>44</v>
      </c>
      <c r="U163" s="39"/>
      <c r="V163" s="40"/>
      <c r="W163" s="40"/>
      <c r="X163" s="40"/>
      <c r="Y163" s="41" t="s">
        <v>44</v>
      </c>
      <c r="Z163" s="75">
        <f>VLOOKUP(N163,$C:$D,2,FALSE)</f>
        <v>863971</v>
      </c>
      <c r="AA163" s="76"/>
      <c r="AB163" s="83">
        <v>796062</v>
      </c>
      <c r="AC163" s="84"/>
      <c r="AU163" s="7"/>
      <c r="AV163" s="7"/>
      <c r="AW163" s="7"/>
      <c r="AX163" s="7"/>
      <c r="AY163" s="7"/>
    </row>
    <row r="164" spans="2:51" ht="13.5">
      <c r="B164" s="35" t="s">
        <v>341</v>
      </c>
      <c r="C164" s="28">
        <v>615100620</v>
      </c>
      <c r="D164" s="36">
        <v>50060000</v>
      </c>
      <c r="F164" s="37" t="s">
        <v>838</v>
      </c>
      <c r="G164" s="28">
        <v>910606001</v>
      </c>
      <c r="H164" s="38">
        <v>11009895259</v>
      </c>
      <c r="I164" s="28"/>
      <c r="J164" s="37" t="s">
        <v>848</v>
      </c>
      <c r="K164" s="28">
        <v>910676300</v>
      </c>
      <c r="L164" s="38">
        <v>9481316</v>
      </c>
      <c r="N164" s="44"/>
      <c r="O164" s="39"/>
      <c r="P164" s="40"/>
      <c r="Q164" s="40" t="s">
        <v>109</v>
      </c>
      <c r="R164" s="40"/>
      <c r="S164" s="41"/>
      <c r="U164" s="39"/>
      <c r="V164" s="40"/>
      <c r="W164" s="40" t="s">
        <v>339</v>
      </c>
      <c r="X164" s="40"/>
      <c r="Y164" s="41"/>
      <c r="Z164" s="75">
        <f>Z165+Z166</f>
        <v>2324425132198</v>
      </c>
      <c r="AA164" s="76"/>
      <c r="AB164" s="83">
        <f>SUM(AB165:AB166)</f>
        <v>551681107015</v>
      </c>
      <c r="AC164" s="84"/>
      <c r="AU164" s="7"/>
      <c r="AV164" s="7"/>
      <c r="AW164" s="7"/>
      <c r="AX164" s="7"/>
      <c r="AY164" s="7"/>
    </row>
    <row r="165" spans="2:51" ht="13.5">
      <c r="B165" s="35" t="s">
        <v>342</v>
      </c>
      <c r="C165" s="28">
        <v>615106000</v>
      </c>
      <c r="D165" s="36">
        <v>824758425</v>
      </c>
      <c r="F165" s="37" t="s">
        <v>839</v>
      </c>
      <c r="G165" s="28">
        <v>910606011</v>
      </c>
      <c r="H165" s="38">
        <v>1098386750</v>
      </c>
      <c r="I165" s="28"/>
      <c r="J165" s="37" t="s">
        <v>849</v>
      </c>
      <c r="K165" s="28">
        <v>910698000</v>
      </c>
      <c r="L165" s="38">
        <v>650805469</v>
      </c>
      <c r="N165" s="44">
        <v>615100610</v>
      </c>
      <c r="O165" s="39"/>
      <c r="P165" s="40"/>
      <c r="Q165" s="40"/>
      <c r="R165" s="40" t="s">
        <v>199</v>
      </c>
      <c r="S165" s="41"/>
      <c r="U165" s="39"/>
      <c r="V165" s="40"/>
      <c r="W165" s="40"/>
      <c r="X165" s="40" t="s">
        <v>340</v>
      </c>
      <c r="Y165" s="41"/>
      <c r="Z165" s="75">
        <f>VLOOKUP(N165,$C:$D,2,FALSE)</f>
        <v>2324375072198</v>
      </c>
      <c r="AA165" s="76"/>
      <c r="AB165" s="83">
        <v>531480998340</v>
      </c>
      <c r="AC165" s="84"/>
      <c r="AU165" s="7"/>
      <c r="AV165" s="7"/>
      <c r="AW165" s="7"/>
      <c r="AX165" s="7"/>
      <c r="AY165" s="7"/>
    </row>
    <row r="166" spans="2:51" ht="13.5">
      <c r="B166" s="35" t="s">
        <v>343</v>
      </c>
      <c r="C166" s="28">
        <v>615111000</v>
      </c>
      <c r="D166" s="36">
        <v>932235231</v>
      </c>
      <c r="F166" s="37" t="s">
        <v>840</v>
      </c>
      <c r="G166" s="28">
        <v>910646000</v>
      </c>
      <c r="H166" s="38">
        <v>1123788189</v>
      </c>
      <c r="I166" s="28"/>
      <c r="J166" s="37" t="s">
        <v>850</v>
      </c>
      <c r="K166" s="28">
        <v>910698026</v>
      </c>
      <c r="L166" s="38">
        <v>6758663</v>
      </c>
      <c r="N166" s="44">
        <v>615100620</v>
      </c>
      <c r="O166" s="39"/>
      <c r="P166" s="40"/>
      <c r="Q166" s="40"/>
      <c r="R166" s="40" t="s">
        <v>200</v>
      </c>
      <c r="S166" s="41"/>
      <c r="U166" s="39"/>
      <c r="V166" s="40"/>
      <c r="W166" s="40"/>
      <c r="X166" s="40" t="s">
        <v>341</v>
      </c>
      <c r="Y166" s="41"/>
      <c r="Z166" s="75">
        <f>VLOOKUP(N166,$C:$D,2,FALSE)</f>
        <v>50060000</v>
      </c>
      <c r="AA166" s="76"/>
      <c r="AB166" s="83">
        <v>20200108675</v>
      </c>
      <c r="AC166" s="84"/>
      <c r="AU166" s="7"/>
      <c r="AV166" s="7"/>
      <c r="AW166" s="7"/>
      <c r="AX166" s="7"/>
      <c r="AY166" s="7"/>
    </row>
    <row r="167" spans="2:51" ht="13.5">
      <c r="B167" s="35" t="s">
        <v>851</v>
      </c>
      <c r="C167" s="28">
        <v>615111001</v>
      </c>
      <c r="D167" s="36">
        <v>245711719</v>
      </c>
      <c r="F167" s="37" t="s">
        <v>842</v>
      </c>
      <c r="G167" s="28">
        <v>910608000</v>
      </c>
      <c r="H167" s="38">
        <v>88998050</v>
      </c>
      <c r="I167" s="28"/>
      <c r="J167" s="37" t="s">
        <v>852</v>
      </c>
      <c r="K167" s="28">
        <v>910698999</v>
      </c>
      <c r="L167" s="38">
        <v>644046806</v>
      </c>
      <c r="N167" s="44">
        <v>615106000</v>
      </c>
      <c r="O167" s="39"/>
      <c r="P167" s="40"/>
      <c r="Q167" s="40" t="s">
        <v>201</v>
      </c>
      <c r="R167" s="40"/>
      <c r="S167" s="41"/>
      <c r="U167" s="39"/>
      <c r="V167" s="40"/>
      <c r="W167" s="40" t="s">
        <v>342</v>
      </c>
      <c r="X167" s="40"/>
      <c r="Y167" s="41"/>
      <c r="Z167" s="75">
        <f>VLOOKUP(N167,$C:$D,2,FALSE)</f>
        <v>824758425</v>
      </c>
      <c r="AA167" s="76"/>
      <c r="AB167" s="83">
        <v>571840732</v>
      </c>
      <c r="AC167" s="84"/>
      <c r="AU167" s="7"/>
      <c r="AV167" s="7"/>
      <c r="AW167" s="7"/>
      <c r="AX167" s="7"/>
      <c r="AY167" s="7"/>
    </row>
    <row r="168" spans="2:51" ht="13.5">
      <c r="B168" s="35" t="s">
        <v>45</v>
      </c>
      <c r="C168" s="28">
        <v>615500000</v>
      </c>
      <c r="D168" s="36">
        <v>17101987743</v>
      </c>
      <c r="F168" s="37" t="s">
        <v>844</v>
      </c>
      <c r="G168" s="28">
        <v>910656004</v>
      </c>
      <c r="H168" s="38">
        <v>25147954810</v>
      </c>
      <c r="I168" s="28"/>
      <c r="J168" s="37" t="s">
        <v>853</v>
      </c>
      <c r="K168" s="28">
        <v>910900000</v>
      </c>
      <c r="L168" s="38">
        <v>19000760128</v>
      </c>
      <c r="N168" s="44"/>
      <c r="O168" s="39"/>
      <c r="P168" s="40"/>
      <c r="Q168" s="40" t="s">
        <v>202</v>
      </c>
      <c r="R168" s="40"/>
      <c r="S168" s="41"/>
      <c r="U168" s="39"/>
      <c r="V168" s="40"/>
      <c r="W168" s="40" t="s">
        <v>343</v>
      </c>
      <c r="X168" s="40"/>
      <c r="Y168" s="41"/>
      <c r="Z168" s="75">
        <f>Z169+Z170</f>
        <v>1177946950</v>
      </c>
      <c r="AA168" s="76"/>
      <c r="AB168" s="83">
        <f>SUM(AB169:AB169)</f>
        <v>2302704235</v>
      </c>
      <c r="AC168" s="84"/>
      <c r="AU168" s="7"/>
      <c r="AV168" s="7"/>
      <c r="AW168" s="7"/>
      <c r="AX168" s="7"/>
      <c r="AY168" s="7"/>
    </row>
    <row r="169" spans="2:51" ht="13.5">
      <c r="B169" s="35" t="s">
        <v>46</v>
      </c>
      <c r="C169" s="28">
        <v>615500100</v>
      </c>
      <c r="D169" s="36">
        <v>1224926901</v>
      </c>
      <c r="F169" s="37" t="s">
        <v>501</v>
      </c>
      <c r="G169" s="28">
        <v>910656003</v>
      </c>
      <c r="H169" s="38">
        <v>4259279753</v>
      </c>
      <c r="I169" s="28"/>
      <c r="J169" s="37" t="s">
        <v>854</v>
      </c>
      <c r="K169" s="28">
        <v>910901000</v>
      </c>
      <c r="L169" s="38">
        <v>839061713</v>
      </c>
      <c r="N169" s="44">
        <v>615111000</v>
      </c>
      <c r="O169" s="39"/>
      <c r="P169" s="40"/>
      <c r="Q169" s="40"/>
      <c r="R169" s="40" t="s">
        <v>855</v>
      </c>
      <c r="S169" s="41"/>
      <c r="U169" s="39"/>
      <c r="V169" s="40"/>
      <c r="W169" s="40"/>
      <c r="X169" s="40" t="s">
        <v>203</v>
      </c>
      <c r="Y169" s="41"/>
      <c r="Z169" s="75">
        <f>VLOOKUP(N169,$C:$D,2,FALSE)</f>
        <v>932235231</v>
      </c>
      <c r="AA169" s="76"/>
      <c r="AB169" s="83">
        <v>2302704235</v>
      </c>
      <c r="AC169" s="84"/>
      <c r="AU169" s="7"/>
      <c r="AV169" s="7"/>
      <c r="AW169" s="7"/>
      <c r="AX169" s="7"/>
      <c r="AY169" s="7"/>
    </row>
    <row r="170" spans="2:51" ht="13.5">
      <c r="B170" s="35" t="s">
        <v>856</v>
      </c>
      <c r="C170" s="28">
        <v>615501000</v>
      </c>
      <c r="D170" s="36">
        <v>583338036</v>
      </c>
      <c r="F170" s="37" t="s">
        <v>845</v>
      </c>
      <c r="G170" s="28">
        <v>910666000</v>
      </c>
      <c r="H170" s="38">
        <v>1055444017</v>
      </c>
      <c r="I170" s="28"/>
      <c r="J170" s="37" t="s">
        <v>857</v>
      </c>
      <c r="K170" s="28">
        <v>910906000</v>
      </c>
      <c r="L170" s="38">
        <v>18161698415</v>
      </c>
      <c r="N170" s="44">
        <v>615111001</v>
      </c>
      <c r="O170" s="39"/>
      <c r="P170" s="40"/>
      <c r="Q170" s="40"/>
      <c r="R170" s="40" t="s">
        <v>858</v>
      </c>
      <c r="S170" s="41"/>
      <c r="U170" s="39"/>
      <c r="V170" s="40"/>
      <c r="W170" s="40"/>
      <c r="X170" s="40" t="s">
        <v>344</v>
      </c>
      <c r="Y170" s="41"/>
      <c r="Z170" s="75">
        <f>VLOOKUP(N170,$C:$D,2,FALSE)</f>
        <v>245711719</v>
      </c>
      <c r="AA170" s="76"/>
      <c r="AB170" s="79">
        <v>0</v>
      </c>
      <c r="AC170" s="84"/>
      <c r="AU170" s="7"/>
      <c r="AV170" s="7"/>
      <c r="AW170" s="7"/>
      <c r="AX170" s="7"/>
      <c r="AY170" s="7"/>
    </row>
    <row r="171" spans="2:51" ht="13.5">
      <c r="B171" s="35" t="s">
        <v>859</v>
      </c>
      <c r="C171" s="28">
        <v>615502000</v>
      </c>
      <c r="D171" s="36">
        <v>543074311</v>
      </c>
      <c r="F171" s="37" t="s">
        <v>846</v>
      </c>
      <c r="G171" s="28">
        <v>910676100</v>
      </c>
      <c r="H171" s="38">
        <v>93419751</v>
      </c>
      <c r="I171" s="28"/>
      <c r="J171" s="37" t="s">
        <v>860</v>
      </c>
      <c r="K171" s="28">
        <v>911000000</v>
      </c>
      <c r="L171" s="38">
        <v>2238479734</v>
      </c>
      <c r="N171" s="44"/>
      <c r="O171" s="39"/>
      <c r="P171" s="40" t="s">
        <v>45</v>
      </c>
      <c r="Q171" s="40"/>
      <c r="R171" s="40"/>
      <c r="S171" s="41"/>
      <c r="U171" s="39"/>
      <c r="V171" s="40" t="s">
        <v>45</v>
      </c>
      <c r="W171" s="40"/>
      <c r="X171" s="40"/>
      <c r="Y171" s="41"/>
      <c r="Z171" s="75"/>
      <c r="AA171" s="76">
        <f>Z172+Z177+Z186+Z187</f>
        <v>17101987743</v>
      </c>
      <c r="AB171" s="83"/>
      <c r="AC171" s="84">
        <f>SUM(AB172,AB177,AB187)</f>
        <v>13044546236</v>
      </c>
      <c r="AU171" s="7"/>
      <c r="AV171" s="7"/>
      <c r="AW171" s="7"/>
      <c r="AX171" s="7"/>
      <c r="AY171" s="7"/>
    </row>
    <row r="172" spans="2:51" ht="13.5">
      <c r="B172" s="35" t="s">
        <v>346</v>
      </c>
      <c r="C172" s="28">
        <v>615501060</v>
      </c>
      <c r="D172" s="36">
        <v>0</v>
      </c>
      <c r="F172" s="37" t="s">
        <v>847</v>
      </c>
      <c r="G172" s="28">
        <v>910676200</v>
      </c>
      <c r="H172" s="38">
        <v>166750894</v>
      </c>
      <c r="I172" s="28"/>
      <c r="J172" s="37" t="s">
        <v>861</v>
      </c>
      <c r="K172" s="28">
        <v>911100000</v>
      </c>
      <c r="L172" s="38">
        <v>777126789</v>
      </c>
      <c r="N172" s="44">
        <v>615501000</v>
      </c>
      <c r="O172" s="39"/>
      <c r="P172" s="40"/>
      <c r="Q172" s="40" t="s">
        <v>46</v>
      </c>
      <c r="R172" s="40"/>
      <c r="S172" s="41"/>
      <c r="U172" s="39"/>
      <c r="V172" s="40"/>
      <c r="W172" s="40" t="s">
        <v>46</v>
      </c>
      <c r="X172" s="40"/>
      <c r="Y172" s="41"/>
      <c r="Z172" s="75">
        <f>SUM(Z173:Z176)</f>
        <v>1224926901</v>
      </c>
      <c r="AA172" s="76"/>
      <c r="AB172" s="83">
        <f>SUM(AB173:AB176)</f>
        <v>967726873</v>
      </c>
      <c r="AC172" s="84"/>
      <c r="AU172" s="7"/>
      <c r="AV172" s="7"/>
      <c r="AW172" s="7"/>
      <c r="AX172" s="7"/>
      <c r="AY172" s="7"/>
    </row>
    <row r="173" spans="2:51" ht="13.5">
      <c r="B173" s="35" t="s">
        <v>347</v>
      </c>
      <c r="C173" s="28">
        <v>615501900</v>
      </c>
      <c r="D173" s="36">
        <v>98514554</v>
      </c>
      <c r="F173" s="37" t="s">
        <v>848</v>
      </c>
      <c r="G173" s="28">
        <v>910676300</v>
      </c>
      <c r="H173" s="38">
        <v>10026521</v>
      </c>
      <c r="I173" s="28"/>
      <c r="J173" s="37" t="s">
        <v>862</v>
      </c>
      <c r="K173" s="28">
        <v>911101000</v>
      </c>
      <c r="L173" s="38">
        <v>777126789</v>
      </c>
      <c r="N173" s="44">
        <v>615502000</v>
      </c>
      <c r="O173" s="39"/>
      <c r="P173" s="40"/>
      <c r="Q173" s="40"/>
      <c r="R173" s="40" t="s">
        <v>47</v>
      </c>
      <c r="S173" s="41"/>
      <c r="U173" s="39"/>
      <c r="V173" s="40"/>
      <c r="W173" s="40"/>
      <c r="X173" s="40" t="s">
        <v>47</v>
      </c>
      <c r="Y173" s="41"/>
      <c r="Z173" s="75">
        <f>VLOOKUP(N172,$C:$D,2,FALSE)+VLOOKUP(N173,$C:$D,2,FALSE)</f>
        <v>1126412347</v>
      </c>
      <c r="AA173" s="76"/>
      <c r="AB173" s="83">
        <v>778377552</v>
      </c>
      <c r="AC173" s="84"/>
      <c r="AU173" s="7"/>
      <c r="AV173" s="7"/>
      <c r="AW173" s="7"/>
      <c r="AX173" s="7"/>
      <c r="AY173" s="7"/>
    </row>
    <row r="174" spans="2:51" ht="13.5">
      <c r="B174" s="35" t="s">
        <v>48</v>
      </c>
      <c r="C174" s="28">
        <v>615505000</v>
      </c>
      <c r="D174" s="36">
        <v>7627948889</v>
      </c>
      <c r="F174" s="37" t="s">
        <v>849</v>
      </c>
      <c r="G174" s="28">
        <v>910698000</v>
      </c>
      <c r="H174" s="38">
        <v>2933638570</v>
      </c>
      <c r="I174" s="28"/>
      <c r="J174" s="37" t="s">
        <v>863</v>
      </c>
      <c r="K174" s="28">
        <v>911200000</v>
      </c>
      <c r="L174" s="38">
        <v>32177845</v>
      </c>
      <c r="N174" s="44"/>
      <c r="O174" s="39"/>
      <c r="P174" s="40"/>
      <c r="Q174" s="40"/>
      <c r="R174" s="40" t="s">
        <v>345</v>
      </c>
      <c r="S174" s="41"/>
      <c r="U174" s="39"/>
      <c r="V174" s="40"/>
      <c r="W174" s="40"/>
      <c r="X174" s="40" t="s">
        <v>345</v>
      </c>
      <c r="Y174" s="41"/>
      <c r="Z174" s="79">
        <v>0</v>
      </c>
      <c r="AA174" s="76"/>
      <c r="AB174" s="79">
        <v>0</v>
      </c>
      <c r="AC174" s="84"/>
      <c r="AU174" s="7"/>
      <c r="AV174" s="7"/>
      <c r="AW174" s="7"/>
      <c r="AX174" s="7"/>
      <c r="AY174" s="7"/>
    </row>
    <row r="175" spans="2:51" ht="13.5">
      <c r="B175" s="35" t="s">
        <v>49</v>
      </c>
      <c r="C175" s="28">
        <v>615521000</v>
      </c>
      <c r="D175" s="36">
        <v>1920772237</v>
      </c>
      <c r="F175" s="37" t="s">
        <v>850</v>
      </c>
      <c r="G175" s="28">
        <v>910698026</v>
      </c>
      <c r="H175" s="38">
        <v>41980077</v>
      </c>
      <c r="I175" s="28"/>
      <c r="J175" s="37" t="s">
        <v>864</v>
      </c>
      <c r="K175" s="28">
        <v>911200100</v>
      </c>
      <c r="L175" s="38">
        <v>0</v>
      </c>
      <c r="N175" s="44"/>
      <c r="O175" s="39"/>
      <c r="P175" s="40"/>
      <c r="Q175" s="40"/>
      <c r="R175" s="40" t="s">
        <v>346</v>
      </c>
      <c r="S175" s="41"/>
      <c r="U175" s="39"/>
      <c r="V175" s="40"/>
      <c r="W175" s="40"/>
      <c r="X175" s="40" t="s">
        <v>346</v>
      </c>
      <c r="Y175" s="41"/>
      <c r="Z175" s="79">
        <v>0</v>
      </c>
      <c r="AA175" s="76"/>
      <c r="AB175" s="83">
        <v>8805060</v>
      </c>
      <c r="AC175" s="84"/>
      <c r="AU175" s="7"/>
      <c r="AV175" s="7"/>
      <c r="AW175" s="7"/>
      <c r="AX175" s="7"/>
      <c r="AY175" s="7"/>
    </row>
    <row r="176" spans="2:51" ht="13.5">
      <c r="B176" s="35" t="s">
        <v>865</v>
      </c>
      <c r="C176" s="28">
        <v>615521001</v>
      </c>
      <c r="D176" s="36">
        <v>30</v>
      </c>
      <c r="F176" s="37" t="s">
        <v>852</v>
      </c>
      <c r="G176" s="28">
        <v>910698999</v>
      </c>
      <c r="H176" s="38">
        <v>2891658493</v>
      </c>
      <c r="I176" s="28"/>
      <c r="J176" s="37" t="s">
        <v>866</v>
      </c>
      <c r="K176" s="28">
        <v>911200200</v>
      </c>
      <c r="L176" s="38">
        <v>32177845</v>
      </c>
      <c r="N176" s="44">
        <v>615501900</v>
      </c>
      <c r="O176" s="39"/>
      <c r="P176" s="40"/>
      <c r="Q176" s="40"/>
      <c r="R176" s="40" t="s">
        <v>867</v>
      </c>
      <c r="S176" s="41"/>
      <c r="U176" s="39"/>
      <c r="V176" s="40"/>
      <c r="W176" s="40"/>
      <c r="X176" s="40" t="s">
        <v>347</v>
      </c>
      <c r="Y176" s="41"/>
      <c r="Z176" s="75">
        <f>VLOOKUP(N176,$C:$D,2,FALSE)</f>
        <v>98514554</v>
      </c>
      <c r="AA176" s="76"/>
      <c r="AB176" s="83">
        <v>180544261</v>
      </c>
      <c r="AC176" s="84"/>
      <c r="AU176" s="7"/>
      <c r="AV176" s="7"/>
      <c r="AW176" s="7"/>
      <c r="AX176" s="7"/>
      <c r="AY176" s="7"/>
    </row>
    <row r="177" spans="2:51" ht="13.5">
      <c r="B177" s="35" t="s">
        <v>868</v>
      </c>
      <c r="C177" s="28">
        <v>615511000</v>
      </c>
      <c r="D177" s="36">
        <v>2673414594</v>
      </c>
      <c r="F177" s="37" t="s">
        <v>853</v>
      </c>
      <c r="G177" s="28">
        <v>910900000</v>
      </c>
      <c r="H177" s="38">
        <v>29773922827</v>
      </c>
      <c r="I177" s="28"/>
      <c r="J177" s="37" t="s">
        <v>869</v>
      </c>
      <c r="K177" s="28">
        <v>913300000</v>
      </c>
      <c r="L177" s="38">
        <v>1429175100</v>
      </c>
      <c r="N177" s="44"/>
      <c r="O177" s="39"/>
      <c r="P177" s="40"/>
      <c r="Q177" s="40" t="s">
        <v>48</v>
      </c>
      <c r="R177" s="40"/>
      <c r="S177" s="41"/>
      <c r="U177" s="39"/>
      <c r="V177" s="40"/>
      <c r="W177" s="40" t="s">
        <v>48</v>
      </c>
      <c r="X177" s="40"/>
      <c r="Y177" s="41"/>
      <c r="Z177" s="75">
        <f>SUM(Z178:Z183)</f>
        <v>7627948889</v>
      </c>
      <c r="AA177" s="76"/>
      <c r="AB177" s="83">
        <f>SUM(AB178:AB183)</f>
        <v>5517015035</v>
      </c>
      <c r="AC177" s="84"/>
      <c r="AU177" s="7"/>
      <c r="AV177" s="7"/>
      <c r="AW177" s="7"/>
      <c r="AX177" s="7"/>
      <c r="AY177" s="7"/>
    </row>
    <row r="178" spans="2:51" ht="13.5">
      <c r="B178" s="35" t="s">
        <v>870</v>
      </c>
      <c r="C178" s="28">
        <v>615514000</v>
      </c>
      <c r="D178" s="36">
        <v>21632880</v>
      </c>
      <c r="F178" s="37" t="s">
        <v>854</v>
      </c>
      <c r="G178" s="28">
        <v>910901000</v>
      </c>
      <c r="H178" s="38">
        <v>4988252972</v>
      </c>
      <c r="I178" s="28"/>
      <c r="J178" s="37" t="s">
        <v>871</v>
      </c>
      <c r="K178" s="28">
        <v>914105000</v>
      </c>
      <c r="L178" s="38">
        <v>0</v>
      </c>
      <c r="N178" s="44">
        <v>615521000</v>
      </c>
      <c r="O178" s="39"/>
      <c r="P178" s="40"/>
      <c r="Q178" s="40"/>
      <c r="R178" s="40" t="s">
        <v>49</v>
      </c>
      <c r="S178" s="41"/>
      <c r="U178" s="39"/>
      <c r="V178" s="40"/>
      <c r="W178" s="40"/>
      <c r="X178" s="40" t="s">
        <v>49</v>
      </c>
      <c r="Y178" s="41"/>
      <c r="Z178" s="75">
        <f>VLOOKUP(N178,$C:$D,2,FALSE)</f>
        <v>1920772237</v>
      </c>
      <c r="AA178" s="76"/>
      <c r="AB178" s="83">
        <v>1208508678</v>
      </c>
      <c r="AC178" s="84"/>
      <c r="AU178" s="7"/>
      <c r="AV178" s="7"/>
      <c r="AW178" s="7"/>
      <c r="AX178" s="7"/>
      <c r="AY178" s="7"/>
    </row>
    <row r="179" spans="2:51" ht="13.5">
      <c r="B179" s="35" t="s">
        <v>350</v>
      </c>
      <c r="C179" s="28">
        <v>615513000</v>
      </c>
      <c r="D179" s="36">
        <v>2231077525</v>
      </c>
      <c r="F179" s="37" t="s">
        <v>857</v>
      </c>
      <c r="G179" s="28">
        <v>910906000</v>
      </c>
      <c r="H179" s="38">
        <v>24785669855</v>
      </c>
      <c r="I179" s="28"/>
      <c r="J179" s="37" t="s">
        <v>872</v>
      </c>
      <c r="K179" s="28">
        <v>914111100</v>
      </c>
      <c r="L179" s="38">
        <v>0</v>
      </c>
      <c r="N179" s="44">
        <v>615521001</v>
      </c>
      <c r="O179" s="39"/>
      <c r="P179" s="40"/>
      <c r="Q179" s="40"/>
      <c r="R179" s="40" t="s">
        <v>50</v>
      </c>
      <c r="S179" s="41"/>
      <c r="U179" s="39"/>
      <c r="V179" s="40"/>
      <c r="W179" s="40"/>
      <c r="X179" s="40" t="s">
        <v>50</v>
      </c>
      <c r="Y179" s="41"/>
      <c r="Z179" s="75">
        <f>VLOOKUP(N179,$C:$D,2,FALSE)</f>
        <v>30</v>
      </c>
      <c r="AA179" s="76"/>
      <c r="AB179" s="83">
        <v>3454119302</v>
      </c>
      <c r="AC179" s="84"/>
      <c r="AU179" s="7"/>
      <c r="AV179" s="7"/>
      <c r="AW179" s="7"/>
      <c r="AX179" s="7"/>
      <c r="AY179" s="7"/>
    </row>
    <row r="180" spans="2:51" ht="13.5">
      <c r="B180" s="35" t="s">
        <v>351</v>
      </c>
      <c r="C180" s="28">
        <v>615526000</v>
      </c>
      <c r="D180" s="36">
        <v>781051623</v>
      </c>
      <c r="F180" s="37" t="s">
        <v>860</v>
      </c>
      <c r="G180" s="28">
        <v>911000000</v>
      </c>
      <c r="H180" s="38">
        <v>14328434194</v>
      </c>
      <c r="I180" s="28"/>
      <c r="J180" s="37" t="s">
        <v>873</v>
      </c>
      <c r="K180" s="28">
        <v>914109000</v>
      </c>
      <c r="L180" s="38">
        <v>0</v>
      </c>
      <c r="N180" s="44">
        <v>615511000</v>
      </c>
      <c r="O180" s="39"/>
      <c r="P180" s="40"/>
      <c r="Q180" s="40"/>
      <c r="R180" s="40" t="s">
        <v>204</v>
      </c>
      <c r="S180" s="41"/>
      <c r="U180" s="39"/>
      <c r="V180" s="40"/>
      <c r="W180" s="40"/>
      <c r="X180" s="40" t="s">
        <v>348</v>
      </c>
      <c r="Y180" s="41"/>
      <c r="Z180" s="75">
        <f>VLOOKUP(N180,$C:$D,2,FALSE)</f>
        <v>2673414594</v>
      </c>
      <c r="AA180" s="76"/>
      <c r="AB180" s="79">
        <v>0</v>
      </c>
      <c r="AC180" s="84"/>
      <c r="AU180" s="7"/>
      <c r="AV180" s="7"/>
      <c r="AW180" s="7"/>
      <c r="AX180" s="7"/>
      <c r="AY180" s="7"/>
    </row>
    <row r="181" spans="2:51" ht="13.5">
      <c r="B181" s="35" t="s">
        <v>51</v>
      </c>
      <c r="C181" s="28">
        <v>615526001</v>
      </c>
      <c r="D181" s="36">
        <v>772171866</v>
      </c>
      <c r="F181" s="37" t="s">
        <v>861</v>
      </c>
      <c r="G181" s="28">
        <v>911100000</v>
      </c>
      <c r="H181" s="38">
        <v>5441650833</v>
      </c>
      <c r="I181" s="28"/>
      <c r="J181" s="37" t="s">
        <v>527</v>
      </c>
      <c r="K181" s="28">
        <v>920000000</v>
      </c>
      <c r="L181" s="38">
        <v>450674702562</v>
      </c>
      <c r="M181" s="29"/>
      <c r="N181" s="44">
        <v>615514000</v>
      </c>
      <c r="O181" s="39"/>
      <c r="P181" s="40"/>
      <c r="Q181" s="40"/>
      <c r="R181" s="40" t="s">
        <v>236</v>
      </c>
      <c r="S181" s="41"/>
      <c r="U181" s="39"/>
      <c r="V181" s="40"/>
      <c r="W181" s="40"/>
      <c r="X181" s="40" t="s">
        <v>349</v>
      </c>
      <c r="Y181" s="41"/>
      <c r="Z181" s="75">
        <f>VLOOKUP(N181,$C:$D,2,FALSE)</f>
        <v>21632880</v>
      </c>
      <c r="AA181" s="76"/>
      <c r="AB181" s="79">
        <v>0</v>
      </c>
      <c r="AC181" s="84"/>
      <c r="AU181" s="7"/>
      <c r="AV181" s="7"/>
      <c r="AW181" s="7"/>
      <c r="AX181" s="7"/>
      <c r="AY181" s="7"/>
    </row>
    <row r="182" spans="2:51" ht="13.5">
      <c r="B182" s="35" t="s">
        <v>52</v>
      </c>
      <c r="C182" s="28">
        <v>615526006</v>
      </c>
      <c r="D182" s="36">
        <v>8879757</v>
      </c>
      <c r="F182" s="37" t="s">
        <v>862</v>
      </c>
      <c r="G182" s="28">
        <v>911101000</v>
      </c>
      <c r="H182" s="38">
        <v>5441650833</v>
      </c>
      <c r="I182" s="28"/>
      <c r="J182" s="37" t="s">
        <v>4</v>
      </c>
      <c r="K182" s="28">
        <v>920100000</v>
      </c>
      <c r="L182" s="38">
        <v>7140054546</v>
      </c>
      <c r="N182" s="44">
        <v>615513000</v>
      </c>
      <c r="O182" s="39"/>
      <c r="P182" s="40"/>
      <c r="Q182" s="40"/>
      <c r="R182" s="40" t="s">
        <v>237</v>
      </c>
      <c r="S182" s="41"/>
      <c r="U182" s="39"/>
      <c r="V182" s="40"/>
      <c r="W182" s="40"/>
      <c r="X182" s="40" t="s">
        <v>350</v>
      </c>
      <c r="Y182" s="41"/>
      <c r="Z182" s="75">
        <f>VLOOKUP(N182,$C:$D,2,FALSE)</f>
        <v>2231077525</v>
      </c>
      <c r="AA182" s="76"/>
      <c r="AB182" s="83">
        <v>131383832</v>
      </c>
      <c r="AC182" s="84"/>
      <c r="AU182" s="7"/>
      <c r="AV182" s="7"/>
      <c r="AW182" s="7"/>
      <c r="AX182" s="7"/>
      <c r="AY182" s="7"/>
    </row>
    <row r="183" spans="2:51" ht="13.5">
      <c r="B183" s="35" t="s">
        <v>352</v>
      </c>
      <c r="C183" s="28">
        <v>615506000</v>
      </c>
      <c r="D183" s="36">
        <v>469430000</v>
      </c>
      <c r="F183" s="37" t="s">
        <v>863</v>
      </c>
      <c r="G183" s="28">
        <v>911200000</v>
      </c>
      <c r="H183" s="38">
        <v>2152142120</v>
      </c>
      <c r="I183" s="28"/>
      <c r="J183" s="37" t="s">
        <v>535</v>
      </c>
      <c r="K183" s="28">
        <v>920100100</v>
      </c>
      <c r="L183" s="38">
        <v>4329417152</v>
      </c>
      <c r="N183" s="44">
        <v>615526000</v>
      </c>
      <c r="O183" s="39"/>
      <c r="P183" s="40"/>
      <c r="Q183" s="40"/>
      <c r="R183" s="40" t="s">
        <v>238</v>
      </c>
      <c r="S183" s="41"/>
      <c r="U183" s="39"/>
      <c r="V183" s="40"/>
      <c r="W183" s="40"/>
      <c r="X183" s="40" t="s">
        <v>351</v>
      </c>
      <c r="Y183" s="41"/>
      <c r="Z183" s="75">
        <f>SUM(Z184:Z185)</f>
        <v>781051623</v>
      </c>
      <c r="AA183" s="76"/>
      <c r="AB183" s="83">
        <f>SUM(AB184:AB185)</f>
        <v>723003223</v>
      </c>
      <c r="AC183" s="84"/>
      <c r="AU183" s="7"/>
      <c r="AV183" s="7"/>
      <c r="AW183" s="7"/>
      <c r="AX183" s="7"/>
      <c r="AY183" s="7"/>
    </row>
    <row r="184" spans="2:51" ht="13.5">
      <c r="B184" s="35" t="s">
        <v>353</v>
      </c>
      <c r="C184" s="28">
        <v>615599000</v>
      </c>
      <c r="D184" s="36">
        <v>7779681953</v>
      </c>
      <c r="F184" s="37" t="s">
        <v>864</v>
      </c>
      <c r="G184" s="28">
        <v>911200100</v>
      </c>
      <c r="H184" s="38">
        <v>1333218824</v>
      </c>
      <c r="I184" s="28"/>
      <c r="J184" s="37" t="s">
        <v>874</v>
      </c>
      <c r="K184" s="28">
        <v>920101000</v>
      </c>
      <c r="L184" s="38">
        <v>1518906698</v>
      </c>
      <c r="N184" s="44">
        <v>615526001</v>
      </c>
      <c r="O184" s="39"/>
      <c r="P184" s="40"/>
      <c r="Q184" s="40"/>
      <c r="R184" s="40"/>
      <c r="S184" s="41" t="s">
        <v>51</v>
      </c>
      <c r="U184" s="39"/>
      <c r="V184" s="40"/>
      <c r="W184" s="40"/>
      <c r="X184" s="40"/>
      <c r="Y184" s="41" t="s">
        <v>51</v>
      </c>
      <c r="Z184" s="75">
        <f>VLOOKUP(N184,$C:$D,2,FALSE)</f>
        <v>772171866</v>
      </c>
      <c r="AA184" s="76"/>
      <c r="AB184" s="83">
        <v>720266428</v>
      </c>
      <c r="AC184" s="84"/>
      <c r="AU184" s="7"/>
      <c r="AV184" s="7"/>
      <c r="AW184" s="7"/>
      <c r="AX184" s="7"/>
      <c r="AY184" s="7"/>
    </row>
    <row r="185" spans="2:51" ht="13.5">
      <c r="B185" s="35" t="s">
        <v>875</v>
      </c>
      <c r="C185" s="28">
        <v>615900000</v>
      </c>
      <c r="D185" s="36">
        <v>12179991077</v>
      </c>
      <c r="F185" s="37" t="s">
        <v>866</v>
      </c>
      <c r="G185" s="28">
        <v>911200200</v>
      </c>
      <c r="H185" s="38">
        <v>818923296</v>
      </c>
      <c r="I185" s="28"/>
      <c r="J185" s="37" t="s">
        <v>876</v>
      </c>
      <c r="K185" s="28">
        <v>920101001</v>
      </c>
      <c r="L185" s="38">
        <v>0</v>
      </c>
      <c r="N185" s="44">
        <v>615526006</v>
      </c>
      <c r="O185" s="39"/>
      <c r="P185" s="40"/>
      <c r="Q185" s="40"/>
      <c r="R185" s="40"/>
      <c r="S185" s="41" t="s">
        <v>52</v>
      </c>
      <c r="U185" s="39"/>
      <c r="V185" s="40"/>
      <c r="W185" s="40"/>
      <c r="X185" s="40"/>
      <c r="Y185" s="41" t="s">
        <v>52</v>
      </c>
      <c r="Z185" s="75">
        <f>VLOOKUP(N185,$C:$D,2,FALSE)</f>
        <v>8879757</v>
      </c>
      <c r="AA185" s="76"/>
      <c r="AB185" s="83">
        <v>2736795</v>
      </c>
      <c r="AC185" s="84"/>
      <c r="AU185" s="7"/>
      <c r="AV185" s="7"/>
      <c r="AW185" s="7"/>
      <c r="AX185" s="7"/>
      <c r="AY185" s="7"/>
    </row>
    <row r="186" spans="2:51" ht="13.5">
      <c r="B186" s="35" t="s">
        <v>53</v>
      </c>
      <c r="C186" s="28">
        <v>615901000</v>
      </c>
      <c r="D186" s="36">
        <v>1084964563</v>
      </c>
      <c r="F186" s="37" t="s">
        <v>869</v>
      </c>
      <c r="G186" s="28">
        <v>913300000</v>
      </c>
      <c r="H186" s="57">
        <v>6156169637</v>
      </c>
      <c r="I186" s="28"/>
      <c r="J186" s="37" t="s">
        <v>877</v>
      </c>
      <c r="K186" s="28">
        <v>920101002</v>
      </c>
      <c r="L186" s="38">
        <v>0</v>
      </c>
      <c r="N186" s="44">
        <v>615506000</v>
      </c>
      <c r="O186" s="39"/>
      <c r="P186" s="40"/>
      <c r="Q186" s="40" t="s">
        <v>878</v>
      </c>
      <c r="R186" s="40"/>
      <c r="S186" s="41"/>
      <c r="U186" s="39"/>
      <c r="V186" s="40"/>
      <c r="W186" s="40" t="s">
        <v>352</v>
      </c>
      <c r="X186" s="40"/>
      <c r="Y186" s="41"/>
      <c r="Z186" s="75">
        <f>VLOOKUP(N186,$C:$D,2,FALSE)</f>
        <v>469430000</v>
      </c>
      <c r="AA186" s="76"/>
      <c r="AB186" s="79">
        <v>0</v>
      </c>
      <c r="AC186" s="84"/>
      <c r="AU186" s="7"/>
      <c r="AV186" s="7"/>
      <c r="AW186" s="7"/>
      <c r="AX186" s="7"/>
      <c r="AY186" s="7"/>
    </row>
    <row r="187" spans="2:51" ht="13.5">
      <c r="B187" s="35" t="s">
        <v>54</v>
      </c>
      <c r="C187" s="28">
        <v>615999000</v>
      </c>
      <c r="D187" s="36">
        <v>11095026514</v>
      </c>
      <c r="F187" s="37" t="s">
        <v>871</v>
      </c>
      <c r="G187" s="28">
        <v>914105000</v>
      </c>
      <c r="H187" s="38">
        <v>572471604</v>
      </c>
      <c r="I187" s="28"/>
      <c r="J187" s="37" t="s">
        <v>879</v>
      </c>
      <c r="K187" s="28">
        <v>920101005</v>
      </c>
      <c r="L187" s="38">
        <v>0</v>
      </c>
      <c r="N187" s="44">
        <v>615599000</v>
      </c>
      <c r="O187" s="39"/>
      <c r="P187" s="40"/>
      <c r="Q187" s="40" t="s">
        <v>880</v>
      </c>
      <c r="R187" s="40"/>
      <c r="S187" s="41"/>
      <c r="U187" s="39"/>
      <c r="V187" s="40"/>
      <c r="W187" s="40" t="s">
        <v>353</v>
      </c>
      <c r="X187" s="40"/>
      <c r="Y187" s="41"/>
      <c r="Z187" s="75">
        <f>VLOOKUP(N187,$C:$D,2,FALSE)</f>
        <v>7779681953</v>
      </c>
      <c r="AA187" s="76"/>
      <c r="AB187" s="83">
        <v>6559804328</v>
      </c>
      <c r="AC187" s="84"/>
      <c r="AU187" s="7"/>
      <c r="AV187" s="7"/>
      <c r="AW187" s="7"/>
      <c r="AX187" s="7"/>
      <c r="AY187" s="7"/>
    </row>
    <row r="188" spans="2:51" ht="13.5">
      <c r="B188" s="35" t="s">
        <v>881</v>
      </c>
      <c r="C188" s="28">
        <v>616100000</v>
      </c>
      <c r="D188" s="36">
        <v>3301467315</v>
      </c>
      <c r="F188" s="37" t="s">
        <v>872</v>
      </c>
      <c r="G188" s="28">
        <v>914111100</v>
      </c>
      <c r="H188" s="38">
        <v>0</v>
      </c>
      <c r="I188" s="28"/>
      <c r="J188" s="37" t="s">
        <v>882</v>
      </c>
      <c r="K188" s="28">
        <v>920101006</v>
      </c>
      <c r="L188" s="38">
        <v>9895930</v>
      </c>
      <c r="N188" s="44"/>
      <c r="O188" s="39"/>
      <c r="P188" s="40" t="s">
        <v>110</v>
      </c>
      <c r="Q188" s="40"/>
      <c r="R188" s="40"/>
      <c r="S188" s="41"/>
      <c r="U188" s="39"/>
      <c r="V188" s="40" t="s">
        <v>354</v>
      </c>
      <c r="W188" s="40"/>
      <c r="X188" s="40"/>
      <c r="Y188" s="41"/>
      <c r="Z188" s="75"/>
      <c r="AA188" s="76">
        <f>Z189</f>
        <v>2690003988</v>
      </c>
      <c r="AB188" s="83"/>
      <c r="AC188" s="84">
        <f>SUM(AB189:AB189)</f>
        <v>2710003988</v>
      </c>
      <c r="AU188" s="7"/>
      <c r="AV188" s="7"/>
      <c r="AW188" s="7"/>
      <c r="AX188" s="7"/>
      <c r="AY188" s="7"/>
    </row>
    <row r="189" spans="2:51" ht="13.5">
      <c r="B189" s="35" t="s">
        <v>55</v>
      </c>
      <c r="C189" s="28">
        <v>616101000</v>
      </c>
      <c r="D189" s="36">
        <v>2494445217</v>
      </c>
      <c r="F189" s="37" t="s">
        <v>873</v>
      </c>
      <c r="G189" s="28">
        <v>914109000</v>
      </c>
      <c r="H189" s="38">
        <v>572471604</v>
      </c>
      <c r="I189" s="28"/>
      <c r="J189" s="37" t="s">
        <v>883</v>
      </c>
      <c r="K189" s="28">
        <v>920101007</v>
      </c>
      <c r="L189" s="38">
        <v>0</v>
      </c>
      <c r="N189" s="44">
        <v>630516011</v>
      </c>
      <c r="O189" s="39"/>
      <c r="P189" s="40"/>
      <c r="Q189" s="40" t="s">
        <v>57</v>
      </c>
      <c r="R189" s="40"/>
      <c r="S189" s="41"/>
      <c r="U189" s="39"/>
      <c r="V189" s="40"/>
      <c r="W189" s="40" t="s">
        <v>57</v>
      </c>
      <c r="X189" s="40"/>
      <c r="Y189" s="41"/>
      <c r="Z189" s="75">
        <f>VLOOKUP(N189,$C:$D,2,FALSE)</f>
        <v>2690003988</v>
      </c>
      <c r="AA189" s="76"/>
      <c r="AB189" s="83">
        <v>2710003988</v>
      </c>
      <c r="AC189" s="84"/>
      <c r="AU189" s="7"/>
      <c r="AV189" s="7"/>
      <c r="AW189" s="7"/>
      <c r="AX189" s="7"/>
      <c r="AY189" s="7"/>
    </row>
    <row r="190" spans="2:51" ht="13.5">
      <c r="B190" s="35" t="s">
        <v>56</v>
      </c>
      <c r="C190" s="28">
        <v>616106000</v>
      </c>
      <c r="D190" s="36">
        <v>103550033</v>
      </c>
      <c r="F190" s="37" t="s">
        <v>884</v>
      </c>
      <c r="G190" s="28">
        <v>914198000</v>
      </c>
      <c r="H190" s="38">
        <v>6000000</v>
      </c>
      <c r="I190" s="28"/>
      <c r="J190" s="37" t="s">
        <v>885</v>
      </c>
      <c r="K190" s="28">
        <v>920101010</v>
      </c>
      <c r="L190" s="38">
        <v>0</v>
      </c>
      <c r="N190" s="44"/>
      <c r="O190" s="39"/>
      <c r="P190" s="40" t="s">
        <v>205</v>
      </c>
      <c r="Q190" s="40"/>
      <c r="R190" s="40"/>
      <c r="S190" s="41"/>
      <c r="U190" s="39"/>
      <c r="V190" s="40" t="s">
        <v>355</v>
      </c>
      <c r="W190" s="40"/>
      <c r="X190" s="40"/>
      <c r="Y190" s="41"/>
      <c r="Z190" s="75"/>
      <c r="AA190" s="76">
        <f>Z191+Z192+Z193</f>
        <v>307188780</v>
      </c>
      <c r="AB190" s="83"/>
      <c r="AC190" s="84">
        <f>SUM(AB191:AB192)</f>
        <v>1235120082</v>
      </c>
      <c r="AU190" s="7"/>
      <c r="AV190" s="7"/>
      <c r="AW190" s="7"/>
      <c r="AX190" s="7"/>
      <c r="AY190" s="7"/>
    </row>
    <row r="191" spans="2:51" ht="13.5">
      <c r="B191" s="35" t="s">
        <v>886</v>
      </c>
      <c r="C191" s="28">
        <v>616199000</v>
      </c>
      <c r="D191" s="36">
        <v>703472065</v>
      </c>
      <c r="F191" s="37" t="s">
        <v>527</v>
      </c>
      <c r="G191" s="28">
        <v>920000000</v>
      </c>
      <c r="H191" s="57">
        <v>1850585989874</v>
      </c>
      <c r="I191" s="28"/>
      <c r="J191" s="37" t="s">
        <v>887</v>
      </c>
      <c r="K191" s="28">
        <v>920101008</v>
      </c>
      <c r="L191" s="38">
        <v>0</v>
      </c>
      <c r="N191" s="44">
        <v>615880100</v>
      </c>
      <c r="O191" s="39"/>
      <c r="P191" s="40"/>
      <c r="Q191" s="40" t="s">
        <v>58</v>
      </c>
      <c r="R191" s="40"/>
      <c r="S191" s="41"/>
      <c r="U191" s="39"/>
      <c r="V191" s="40"/>
      <c r="W191" s="40" t="s">
        <v>58</v>
      </c>
      <c r="X191" s="40"/>
      <c r="Y191" s="41"/>
      <c r="Z191" s="75">
        <f>VLOOKUP(N191,$C:$D,2,FALSE)</f>
        <v>225253095</v>
      </c>
      <c r="AA191" s="76"/>
      <c r="AB191" s="83">
        <v>26510000</v>
      </c>
      <c r="AC191" s="84"/>
      <c r="AU191" s="7"/>
      <c r="AV191" s="7"/>
      <c r="AW191" s="7"/>
      <c r="AX191" s="7"/>
      <c r="AY191" s="7"/>
    </row>
    <row r="192" spans="2:51" ht="13.5">
      <c r="B192" s="35" t="s">
        <v>888</v>
      </c>
      <c r="C192" s="28">
        <v>616200000</v>
      </c>
      <c r="D192" s="36">
        <v>0</v>
      </c>
      <c r="F192" s="37" t="s">
        <v>4</v>
      </c>
      <c r="G192" s="28">
        <v>920100000</v>
      </c>
      <c r="H192" s="38">
        <v>42841909598</v>
      </c>
      <c r="I192" s="28"/>
      <c r="J192" s="37" t="s">
        <v>889</v>
      </c>
      <c r="K192" s="28">
        <v>920101300</v>
      </c>
      <c r="L192" s="38">
        <v>1721630</v>
      </c>
      <c r="N192" s="44"/>
      <c r="O192" s="39"/>
      <c r="P192" s="40"/>
      <c r="Q192" s="40" t="s">
        <v>59</v>
      </c>
      <c r="R192" s="40"/>
      <c r="S192" s="41"/>
      <c r="U192" s="39"/>
      <c r="V192" s="40"/>
      <c r="W192" s="40" t="s">
        <v>59</v>
      </c>
      <c r="X192" s="40"/>
      <c r="Y192" s="41"/>
      <c r="Z192" s="79">
        <v>0</v>
      </c>
      <c r="AA192" s="76"/>
      <c r="AB192" s="83">
        <v>1208610082</v>
      </c>
      <c r="AC192" s="84"/>
      <c r="AU192" s="7"/>
      <c r="AV192" s="7"/>
      <c r="AW192" s="7"/>
      <c r="AX192" s="7"/>
      <c r="AY192" s="7"/>
    </row>
    <row r="193" spans="2:51" ht="13.5">
      <c r="B193" s="35" t="s">
        <v>890</v>
      </c>
      <c r="C193" s="28">
        <v>616300000</v>
      </c>
      <c r="D193" s="36">
        <v>0</v>
      </c>
      <c r="F193" s="37" t="s">
        <v>535</v>
      </c>
      <c r="G193" s="28">
        <v>920100100</v>
      </c>
      <c r="H193" s="38">
        <v>33540372022</v>
      </c>
      <c r="I193" s="28"/>
      <c r="J193" s="37" t="s">
        <v>891</v>
      </c>
      <c r="K193" s="28">
        <v>920101011</v>
      </c>
      <c r="L193" s="38">
        <v>0</v>
      </c>
      <c r="N193" s="44">
        <v>615880400</v>
      </c>
      <c r="O193" s="39"/>
      <c r="P193" s="40"/>
      <c r="Q193" s="40"/>
      <c r="R193" s="40"/>
      <c r="S193" s="41"/>
      <c r="U193" s="39"/>
      <c r="V193" s="40"/>
      <c r="W193" s="40" t="s">
        <v>356</v>
      </c>
      <c r="X193" s="40"/>
      <c r="Y193" s="41"/>
      <c r="Z193" s="75">
        <f>VLOOKUP(N193,$C:$D,2,FALSE)</f>
        <v>81935685</v>
      </c>
      <c r="AA193" s="76"/>
      <c r="AB193" s="79">
        <v>0</v>
      </c>
      <c r="AC193" s="84"/>
      <c r="AU193" s="7"/>
      <c r="AV193" s="7"/>
      <c r="AW193" s="7"/>
      <c r="AX193" s="7"/>
      <c r="AY193" s="7"/>
    </row>
    <row r="194" spans="2:51" ht="13.5">
      <c r="B194" s="35" t="s">
        <v>892</v>
      </c>
      <c r="C194" s="28">
        <v>616499900</v>
      </c>
      <c r="D194" s="36">
        <v>0</v>
      </c>
      <c r="F194" s="37" t="s">
        <v>874</v>
      </c>
      <c r="G194" s="28">
        <v>920101000</v>
      </c>
      <c r="H194" s="38">
        <v>20318893060</v>
      </c>
      <c r="I194" s="28"/>
      <c r="J194" s="37" t="s">
        <v>893</v>
      </c>
      <c r="K194" s="28">
        <v>920101301</v>
      </c>
      <c r="L194" s="38">
        <v>0</v>
      </c>
      <c r="N194" s="44"/>
      <c r="O194" s="39"/>
      <c r="P194" s="40" t="s">
        <v>206</v>
      </c>
      <c r="Q194" s="40"/>
      <c r="R194" s="40"/>
      <c r="S194" s="41"/>
      <c r="U194" s="39"/>
      <c r="V194" s="40" t="s">
        <v>357</v>
      </c>
      <c r="W194" s="40"/>
      <c r="X194" s="40"/>
      <c r="Y194" s="41"/>
      <c r="Z194" s="75"/>
      <c r="AA194" s="76">
        <f>Z195+Z196</f>
        <v>-4728489309</v>
      </c>
      <c r="AB194" s="83"/>
      <c r="AC194" s="84">
        <f>SUM(AB195:AB196)</f>
        <v>-4260497608</v>
      </c>
      <c r="AU194" s="7"/>
      <c r="AV194" s="7"/>
      <c r="AW194" s="7"/>
      <c r="AX194" s="7"/>
      <c r="AY194" s="7"/>
    </row>
    <row r="195" spans="2:51" ht="13.5">
      <c r="B195" s="35" t="s">
        <v>894</v>
      </c>
      <c r="C195" s="28">
        <v>630516000</v>
      </c>
      <c r="D195" s="36">
        <v>2742503988</v>
      </c>
      <c r="F195" s="37" t="s">
        <v>876</v>
      </c>
      <c r="G195" s="28">
        <v>920101001</v>
      </c>
      <c r="H195" s="38">
        <v>809276108</v>
      </c>
      <c r="I195" s="28"/>
      <c r="J195" s="37" t="s">
        <v>895</v>
      </c>
      <c r="K195" s="28">
        <v>920101302</v>
      </c>
      <c r="L195" s="38">
        <v>0</v>
      </c>
      <c r="N195" s="44">
        <v>618900000</v>
      </c>
      <c r="O195" s="39"/>
      <c r="P195" s="40"/>
      <c r="Q195" s="40" t="s">
        <v>60</v>
      </c>
      <c r="R195" s="40"/>
      <c r="S195" s="41"/>
      <c r="U195" s="39"/>
      <c r="V195" s="40"/>
      <c r="W195" s="40" t="s">
        <v>60</v>
      </c>
      <c r="X195" s="40"/>
      <c r="Y195" s="41"/>
      <c r="Z195" s="75">
        <f>VLOOKUP(N195,$C:$D,2,FALSE)</f>
        <v>-845636404</v>
      </c>
      <c r="AA195" s="76"/>
      <c r="AB195" s="83">
        <v>-432556560</v>
      </c>
      <c r="AC195" s="84"/>
      <c r="AU195" s="7"/>
      <c r="AV195" s="7"/>
      <c r="AW195" s="7"/>
      <c r="AX195" s="7"/>
      <c r="AY195" s="7"/>
    </row>
    <row r="196" spans="2:51" ht="13.5">
      <c r="B196" s="35" t="s">
        <v>57</v>
      </c>
      <c r="C196" s="28">
        <v>630516011</v>
      </c>
      <c r="D196" s="36">
        <v>2690003988</v>
      </c>
      <c r="F196" s="37" t="s">
        <v>877</v>
      </c>
      <c r="G196" s="28">
        <v>920101002</v>
      </c>
      <c r="H196" s="38">
        <v>2557158</v>
      </c>
      <c r="I196" s="28"/>
      <c r="J196" s="37" t="s">
        <v>896</v>
      </c>
      <c r="K196" s="28">
        <v>920101303</v>
      </c>
      <c r="L196" s="38">
        <v>1721630</v>
      </c>
      <c r="N196" s="44">
        <v>619100000</v>
      </c>
      <c r="O196" s="39"/>
      <c r="P196" s="40"/>
      <c r="Q196" s="40" t="s">
        <v>61</v>
      </c>
      <c r="R196" s="40"/>
      <c r="S196" s="41"/>
      <c r="U196" s="39"/>
      <c r="V196" s="40"/>
      <c r="W196" s="40" t="s">
        <v>61</v>
      </c>
      <c r="X196" s="40"/>
      <c r="Y196" s="41"/>
      <c r="Z196" s="75">
        <f>VLOOKUP(N196,$C:$D,2,FALSE)</f>
        <v>-3882852905</v>
      </c>
      <c r="AA196" s="76"/>
      <c r="AB196" s="83">
        <v>-3827941048</v>
      </c>
      <c r="AC196" s="84"/>
      <c r="AU196" s="7"/>
      <c r="AV196" s="7"/>
      <c r="AW196" s="7"/>
      <c r="AX196" s="7"/>
      <c r="AY196" s="7"/>
    </row>
    <row r="197" spans="2:51" ht="13.5">
      <c r="B197" s="35" t="s">
        <v>897</v>
      </c>
      <c r="C197" s="28">
        <v>630516016</v>
      </c>
      <c r="D197" s="36">
        <v>2000000</v>
      </c>
      <c r="F197" s="37" t="s">
        <v>879</v>
      </c>
      <c r="G197" s="28">
        <v>920101005</v>
      </c>
      <c r="H197" s="38">
        <v>1734269156</v>
      </c>
      <c r="I197" s="28"/>
      <c r="J197" s="37" t="s">
        <v>898</v>
      </c>
      <c r="K197" s="28">
        <v>920101400</v>
      </c>
      <c r="L197" s="38">
        <v>0</v>
      </c>
      <c r="N197" s="44">
        <v>619902001</v>
      </c>
      <c r="O197" s="39"/>
      <c r="P197" s="40" t="s">
        <v>111</v>
      </c>
      <c r="Q197" s="40"/>
      <c r="R197" s="40"/>
      <c r="S197" s="41"/>
      <c r="U197" s="39"/>
      <c r="V197" s="40" t="s">
        <v>358</v>
      </c>
      <c r="W197" s="40"/>
      <c r="X197" s="40"/>
      <c r="Y197" s="41"/>
      <c r="Z197" s="75"/>
      <c r="AA197" s="76">
        <f>-VLOOKUP(N197,$C:$D,2,FALSE)</f>
        <v>-41758175</v>
      </c>
      <c r="AB197" s="83"/>
      <c r="AC197" s="84">
        <v>-38930309</v>
      </c>
      <c r="AU197" s="7"/>
      <c r="AV197" s="7"/>
      <c r="AW197" s="7"/>
      <c r="AX197" s="7"/>
      <c r="AY197" s="7"/>
    </row>
    <row r="198" spans="2:51" ht="13.5">
      <c r="B198" s="35" t="s">
        <v>899</v>
      </c>
      <c r="C198" s="28">
        <v>630516013</v>
      </c>
      <c r="D198" s="36">
        <v>50500000</v>
      </c>
      <c r="F198" s="37" t="s">
        <v>882</v>
      </c>
      <c r="G198" s="28">
        <v>920101006</v>
      </c>
      <c r="H198" s="38">
        <v>47950288</v>
      </c>
      <c r="I198" s="28"/>
      <c r="J198" s="37" t="s">
        <v>900</v>
      </c>
      <c r="K198" s="28">
        <v>920101013</v>
      </c>
      <c r="L198" s="38">
        <v>0</v>
      </c>
      <c r="N198" s="44">
        <v>631126000</v>
      </c>
      <c r="O198" s="39" t="s">
        <v>901</v>
      </c>
      <c r="P198" s="40"/>
      <c r="Q198" s="40"/>
      <c r="R198" s="40"/>
      <c r="S198" s="41"/>
      <c r="U198" s="39" t="s">
        <v>359</v>
      </c>
      <c r="V198" s="40"/>
      <c r="W198" s="40"/>
      <c r="X198" s="40"/>
      <c r="Y198" s="41"/>
      <c r="Z198" s="75"/>
      <c r="AA198" s="76">
        <f>VLOOKUP(N198,$C:$D,2,FALSE)</f>
        <v>19792611076</v>
      </c>
      <c r="AB198" s="83"/>
      <c r="AC198" s="84">
        <v>8469738637</v>
      </c>
      <c r="AU198" s="7"/>
      <c r="AV198" s="7"/>
      <c r="AW198" s="7"/>
      <c r="AX198" s="7"/>
      <c r="AY198" s="7"/>
    </row>
    <row r="199" spans="2:51" ht="13.5">
      <c r="B199" s="35" t="s">
        <v>902</v>
      </c>
      <c r="C199" s="28">
        <v>631126000</v>
      </c>
      <c r="D199" s="36">
        <v>19792611076</v>
      </c>
      <c r="F199" s="37" t="s">
        <v>883</v>
      </c>
      <c r="G199" s="28">
        <v>920101007</v>
      </c>
      <c r="H199" s="38">
        <v>5190972070</v>
      </c>
      <c r="I199" s="28"/>
      <c r="J199" s="37" t="s">
        <v>903</v>
      </c>
      <c r="K199" s="28">
        <v>920101021</v>
      </c>
      <c r="L199" s="38">
        <v>658442200</v>
      </c>
      <c r="N199" s="44"/>
      <c r="O199" s="39" t="s">
        <v>904</v>
      </c>
      <c r="P199" s="40"/>
      <c r="Q199" s="40"/>
      <c r="R199" s="40"/>
      <c r="S199" s="41"/>
      <c r="U199" s="39" t="s">
        <v>360</v>
      </c>
      <c r="V199" s="40"/>
      <c r="W199" s="40"/>
      <c r="X199" s="40"/>
      <c r="Y199" s="41"/>
      <c r="Z199" s="75"/>
      <c r="AA199" s="80">
        <v>0</v>
      </c>
      <c r="AB199" s="83"/>
      <c r="AC199" s="80">
        <v>0</v>
      </c>
      <c r="AU199" s="7"/>
      <c r="AV199" s="7"/>
      <c r="AW199" s="7"/>
      <c r="AX199" s="7"/>
      <c r="AY199" s="7"/>
    </row>
    <row r="200" spans="2:51" ht="13.5">
      <c r="B200" s="35" t="s">
        <v>905</v>
      </c>
      <c r="C200" s="28">
        <v>615880000</v>
      </c>
      <c r="D200" s="36">
        <v>307188780</v>
      </c>
      <c r="F200" s="37" t="s">
        <v>885</v>
      </c>
      <c r="G200" s="28">
        <v>920101010</v>
      </c>
      <c r="H200" s="38">
        <v>253467643</v>
      </c>
      <c r="I200" s="28"/>
      <c r="J200" s="37" t="s">
        <v>906</v>
      </c>
      <c r="K200" s="28">
        <v>920101033</v>
      </c>
      <c r="L200" s="38">
        <v>0</v>
      </c>
      <c r="N200" s="44"/>
      <c r="O200" s="39" t="s">
        <v>907</v>
      </c>
      <c r="P200" s="40"/>
      <c r="Q200" s="40"/>
      <c r="R200" s="40"/>
      <c r="S200" s="41"/>
      <c r="U200" s="39" t="s">
        <v>361</v>
      </c>
      <c r="V200" s="40"/>
      <c r="W200" s="40"/>
      <c r="X200" s="40"/>
      <c r="Y200" s="41"/>
      <c r="Z200" s="75"/>
      <c r="AA200" s="76">
        <f>AA201+AA204+AA213+AA209</f>
        <v>15533958392</v>
      </c>
      <c r="AB200" s="83"/>
      <c r="AC200" s="84">
        <f>SUM(AC201,AC204,AC213,AC209)</f>
        <v>10602238508</v>
      </c>
      <c r="AU200" s="7"/>
      <c r="AV200" s="7"/>
      <c r="AW200" s="7"/>
      <c r="AX200" s="7"/>
      <c r="AY200" s="7"/>
    </row>
    <row r="201" spans="2:51" ht="13.5">
      <c r="B201" s="35" t="s">
        <v>58</v>
      </c>
      <c r="C201" s="28">
        <v>615880100</v>
      </c>
      <c r="D201" s="46">
        <v>225253095</v>
      </c>
      <c r="F201" s="37" t="s">
        <v>887</v>
      </c>
      <c r="G201" s="28">
        <v>920101008</v>
      </c>
      <c r="H201" s="38">
        <v>315850</v>
      </c>
      <c r="I201" s="28"/>
      <c r="J201" s="37" t="s">
        <v>908</v>
      </c>
      <c r="K201" s="28">
        <v>920101100</v>
      </c>
      <c r="L201" s="38">
        <v>769777250</v>
      </c>
      <c r="N201" s="44"/>
      <c r="O201" s="39"/>
      <c r="P201" s="40" t="s">
        <v>112</v>
      </c>
      <c r="Q201" s="40"/>
      <c r="R201" s="40"/>
      <c r="S201" s="41"/>
      <c r="U201" s="39"/>
      <c r="V201" s="40" t="s">
        <v>362</v>
      </c>
      <c r="W201" s="40"/>
      <c r="X201" s="40"/>
      <c r="Y201" s="41"/>
      <c r="Z201" s="75"/>
      <c r="AA201" s="76">
        <f>Z202+Z203</f>
        <v>12179991077</v>
      </c>
      <c r="AB201" s="83"/>
      <c r="AC201" s="84">
        <f>SUM(AB202:AB203)</f>
        <v>6511018340</v>
      </c>
      <c r="AU201" s="7"/>
      <c r="AV201" s="7"/>
      <c r="AW201" s="7"/>
      <c r="AX201" s="7"/>
      <c r="AY201" s="7"/>
    </row>
    <row r="202" spans="2:51" ht="13.5">
      <c r="B202" s="35" t="s">
        <v>59</v>
      </c>
      <c r="C202" s="28">
        <v>615880300</v>
      </c>
      <c r="D202" s="36">
        <v>0</v>
      </c>
      <c r="F202" s="37" t="s">
        <v>889</v>
      </c>
      <c r="G202" s="28">
        <v>920101300</v>
      </c>
      <c r="H202" s="38">
        <v>1863884190</v>
      </c>
      <c r="I202" s="28"/>
      <c r="J202" s="37" t="s">
        <v>909</v>
      </c>
      <c r="K202" s="28">
        <v>920101101</v>
      </c>
      <c r="L202" s="38">
        <v>217312660</v>
      </c>
      <c r="N202" s="44">
        <v>615901000</v>
      </c>
      <c r="O202" s="39"/>
      <c r="P202" s="40"/>
      <c r="Q202" s="40" t="s">
        <v>53</v>
      </c>
      <c r="R202" s="40"/>
      <c r="S202" s="41"/>
      <c r="U202" s="39"/>
      <c r="V202" s="40"/>
      <c r="W202" s="40" t="s">
        <v>53</v>
      </c>
      <c r="X202" s="40"/>
      <c r="Y202" s="41"/>
      <c r="Z202" s="75">
        <f>VLOOKUP(N202,$C:$D,2,FALSE)</f>
        <v>1084964563</v>
      </c>
      <c r="AA202" s="76"/>
      <c r="AB202" s="83">
        <v>5802296761</v>
      </c>
      <c r="AC202" s="84"/>
      <c r="AU202" s="7"/>
      <c r="AV202" s="7"/>
      <c r="AW202" s="7"/>
      <c r="AX202" s="7"/>
      <c r="AY202" s="7"/>
    </row>
    <row r="203" spans="2:51" ht="13.5">
      <c r="B203" s="35" t="s">
        <v>356</v>
      </c>
      <c r="C203" s="28">
        <v>615880400</v>
      </c>
      <c r="D203" s="36">
        <v>81935685</v>
      </c>
      <c r="F203" s="37" t="s">
        <v>891</v>
      </c>
      <c r="G203" s="28">
        <v>920101011</v>
      </c>
      <c r="H203" s="38">
        <v>1544552220</v>
      </c>
      <c r="I203" s="28"/>
      <c r="J203" s="37" t="s">
        <v>910</v>
      </c>
      <c r="K203" s="28">
        <v>920101102</v>
      </c>
      <c r="L203" s="38">
        <v>54960000</v>
      </c>
      <c r="N203" s="44">
        <v>615999000</v>
      </c>
      <c r="O203" s="39"/>
      <c r="P203" s="40"/>
      <c r="Q203" s="40" t="s">
        <v>54</v>
      </c>
      <c r="R203" s="40"/>
      <c r="S203" s="41"/>
      <c r="U203" s="39"/>
      <c r="V203" s="40"/>
      <c r="W203" s="40" t="s">
        <v>54</v>
      </c>
      <c r="X203" s="40"/>
      <c r="Y203" s="41"/>
      <c r="Z203" s="75">
        <f>VLOOKUP(N203,$C:$D,2,FALSE)</f>
        <v>11095026514</v>
      </c>
      <c r="AA203" s="76"/>
      <c r="AB203" s="83">
        <v>708721579</v>
      </c>
      <c r="AC203" s="84"/>
      <c r="AU203" s="7"/>
      <c r="AV203" s="7"/>
      <c r="AW203" s="7"/>
      <c r="AX203" s="7"/>
      <c r="AY203" s="7"/>
    </row>
    <row r="204" spans="2:51" ht="13.5">
      <c r="B204" s="35" t="s">
        <v>323</v>
      </c>
      <c r="C204" s="28">
        <v>618800000</v>
      </c>
      <c r="D204" s="36">
        <v>-4728489309</v>
      </c>
      <c r="F204" s="37" t="s">
        <v>893</v>
      </c>
      <c r="G204" s="28">
        <v>920101301</v>
      </c>
      <c r="H204" s="38">
        <v>276594910</v>
      </c>
      <c r="I204" s="28"/>
      <c r="J204" s="37" t="s">
        <v>911</v>
      </c>
      <c r="K204" s="28">
        <v>920101104</v>
      </c>
      <c r="L204" s="38">
        <v>4680000</v>
      </c>
      <c r="N204" s="44"/>
      <c r="O204" s="39"/>
      <c r="P204" s="40" t="s">
        <v>207</v>
      </c>
      <c r="Q204" s="40"/>
      <c r="R204" s="40"/>
      <c r="S204" s="41"/>
      <c r="U204" s="39"/>
      <c r="V204" s="40" t="s">
        <v>363</v>
      </c>
      <c r="W204" s="40"/>
      <c r="X204" s="40"/>
      <c r="Y204" s="41"/>
      <c r="Z204" s="75"/>
      <c r="AA204" s="76">
        <f>Z205+Z206+Z207+Z208</f>
        <v>3301467315</v>
      </c>
      <c r="AB204" s="83"/>
      <c r="AC204" s="84">
        <f>SUM(AB205:AB208)</f>
        <v>3979295107</v>
      </c>
      <c r="AU204" s="7"/>
      <c r="AV204" s="7"/>
      <c r="AW204" s="7"/>
      <c r="AX204" s="7"/>
      <c r="AY204" s="7"/>
    </row>
    <row r="205" spans="2:51" ht="13.5">
      <c r="B205" s="35" t="s">
        <v>60</v>
      </c>
      <c r="C205" s="28">
        <v>618900000</v>
      </c>
      <c r="D205" s="36">
        <v>-845636404</v>
      </c>
      <c r="F205" s="37" t="s">
        <v>895</v>
      </c>
      <c r="G205" s="28">
        <v>920101302</v>
      </c>
      <c r="H205" s="38">
        <v>2349380</v>
      </c>
      <c r="I205" s="28"/>
      <c r="J205" s="37" t="s">
        <v>912</v>
      </c>
      <c r="K205" s="28">
        <v>920101103</v>
      </c>
      <c r="L205" s="38">
        <v>489704590</v>
      </c>
      <c r="N205" s="44">
        <v>616101000</v>
      </c>
      <c r="O205" s="39"/>
      <c r="P205" s="40"/>
      <c r="Q205" s="40" t="s">
        <v>55</v>
      </c>
      <c r="R205" s="40"/>
      <c r="S205" s="41"/>
      <c r="U205" s="39"/>
      <c r="V205" s="40"/>
      <c r="W205" s="40" t="s">
        <v>55</v>
      </c>
      <c r="X205" s="40"/>
      <c r="Y205" s="41"/>
      <c r="Z205" s="75">
        <f>VLOOKUP(N205,$C:$D,2,FALSE)</f>
        <v>2494445217</v>
      </c>
      <c r="AA205" s="76"/>
      <c r="AB205" s="83">
        <v>3296150685</v>
      </c>
      <c r="AC205" s="84"/>
      <c r="AU205" s="7"/>
      <c r="AV205" s="7"/>
      <c r="AW205" s="7"/>
      <c r="AX205" s="7"/>
      <c r="AY205" s="7"/>
    </row>
    <row r="206" spans="2:51" ht="13.5">
      <c r="B206" s="35" t="s">
        <v>913</v>
      </c>
      <c r="C206" s="28">
        <v>618901000</v>
      </c>
      <c r="D206" s="36">
        <v>-832636404</v>
      </c>
      <c r="F206" s="37" t="s">
        <v>896</v>
      </c>
      <c r="G206" s="28">
        <v>920101303</v>
      </c>
      <c r="H206" s="38">
        <v>40387680</v>
      </c>
      <c r="I206" s="28"/>
      <c r="J206" s="37" t="s">
        <v>914</v>
      </c>
      <c r="K206" s="28">
        <v>920101105</v>
      </c>
      <c r="L206" s="38">
        <v>3120000</v>
      </c>
      <c r="N206" s="44">
        <v>616106000</v>
      </c>
      <c r="O206" s="39"/>
      <c r="P206" s="40"/>
      <c r="Q206" s="40" t="s">
        <v>56</v>
      </c>
      <c r="R206" s="40"/>
      <c r="S206" s="41"/>
      <c r="U206" s="39"/>
      <c r="V206" s="40"/>
      <c r="W206" s="40" t="s">
        <v>56</v>
      </c>
      <c r="X206" s="40"/>
      <c r="Y206" s="41"/>
      <c r="Z206" s="75">
        <f>VLOOKUP(N206,$C:$D,2,FALSE)</f>
        <v>103550033</v>
      </c>
      <c r="AA206" s="76"/>
      <c r="AB206" s="83">
        <v>94254532</v>
      </c>
      <c r="AC206" s="84"/>
      <c r="AU206" s="7"/>
      <c r="AV206" s="7"/>
      <c r="AW206" s="7"/>
      <c r="AX206" s="7"/>
      <c r="AY206" s="7"/>
    </row>
    <row r="207" spans="2:51" ht="13.5">
      <c r="B207" s="35" t="s">
        <v>915</v>
      </c>
      <c r="C207" s="28">
        <v>618906000</v>
      </c>
      <c r="D207" s="36">
        <v>-13000000</v>
      </c>
      <c r="F207" s="37" t="s">
        <v>898</v>
      </c>
      <c r="G207" s="28">
        <v>920101400</v>
      </c>
      <c r="H207" s="38">
        <v>2634564630</v>
      </c>
      <c r="I207" s="28"/>
      <c r="J207" s="37" t="s">
        <v>916</v>
      </c>
      <c r="K207" s="28">
        <v>920101200</v>
      </c>
      <c r="L207" s="38">
        <v>35754540</v>
      </c>
      <c r="N207" s="44"/>
      <c r="O207" s="39"/>
      <c r="P207" s="40"/>
      <c r="Q207" s="40" t="s">
        <v>917</v>
      </c>
      <c r="R207" s="40"/>
      <c r="S207" s="41"/>
      <c r="U207" s="39"/>
      <c r="V207" s="40"/>
      <c r="W207" s="40" t="s">
        <v>364</v>
      </c>
      <c r="X207" s="40"/>
      <c r="Y207" s="41"/>
      <c r="Z207" s="79">
        <v>0</v>
      </c>
      <c r="AA207" s="76"/>
      <c r="AB207" s="79">
        <v>0</v>
      </c>
      <c r="AC207" s="84"/>
      <c r="AU207" s="7"/>
      <c r="AV207" s="7"/>
      <c r="AW207" s="7"/>
      <c r="AX207" s="7"/>
      <c r="AY207" s="7"/>
    </row>
    <row r="208" spans="2:51" ht="13.5">
      <c r="B208" s="35" t="s">
        <v>61</v>
      </c>
      <c r="C208" s="28">
        <v>619100000</v>
      </c>
      <c r="D208" s="36">
        <v>-3882852905</v>
      </c>
      <c r="F208" s="37" t="s">
        <v>900</v>
      </c>
      <c r="G208" s="28">
        <v>920101013</v>
      </c>
      <c r="H208" s="38">
        <v>2634446080</v>
      </c>
      <c r="I208" s="28"/>
      <c r="J208" s="37" t="s">
        <v>918</v>
      </c>
      <c r="K208" s="28">
        <v>920101201</v>
      </c>
      <c r="L208" s="38">
        <v>5421230</v>
      </c>
      <c r="N208" s="44">
        <v>616199000</v>
      </c>
      <c r="O208" s="39"/>
      <c r="P208" s="40"/>
      <c r="Q208" s="40" t="s">
        <v>919</v>
      </c>
      <c r="R208" s="40"/>
      <c r="S208" s="41"/>
      <c r="U208" s="39"/>
      <c r="V208" s="40"/>
      <c r="W208" s="40" t="s">
        <v>365</v>
      </c>
      <c r="X208" s="40"/>
      <c r="Y208" s="41"/>
      <c r="Z208" s="75">
        <f>VLOOKUP(N208,$C:$D,2,FALSE)</f>
        <v>703472065</v>
      </c>
      <c r="AA208" s="76"/>
      <c r="AB208" s="83">
        <v>588889890</v>
      </c>
      <c r="AC208" s="84"/>
      <c r="AU208" s="7"/>
      <c r="AV208" s="7"/>
      <c r="AW208" s="7"/>
      <c r="AX208" s="7"/>
      <c r="AY208" s="7"/>
    </row>
    <row r="209" spans="2:51" ht="13.5">
      <c r="B209" s="35" t="s">
        <v>920</v>
      </c>
      <c r="C209" s="28">
        <v>619111000</v>
      </c>
      <c r="D209" s="36">
        <v>-57759980</v>
      </c>
      <c r="F209" s="37" t="s">
        <v>921</v>
      </c>
      <c r="G209" s="28">
        <v>920101401</v>
      </c>
      <c r="H209" s="38">
        <v>118550</v>
      </c>
      <c r="I209" s="28"/>
      <c r="J209" s="37" t="s">
        <v>922</v>
      </c>
      <c r="K209" s="28">
        <v>920101202</v>
      </c>
      <c r="L209" s="38">
        <v>30333310</v>
      </c>
      <c r="N209" s="44">
        <v>616200000</v>
      </c>
      <c r="O209" s="39"/>
      <c r="P209" s="40" t="s">
        <v>208</v>
      </c>
      <c r="Q209" s="40"/>
      <c r="R209" s="40"/>
      <c r="S209" s="41"/>
      <c r="U209" s="39"/>
      <c r="V209" s="40" t="s">
        <v>366</v>
      </c>
      <c r="W209" s="40"/>
      <c r="X209" s="40"/>
      <c r="Y209" s="41"/>
      <c r="Z209" s="83"/>
      <c r="AA209" s="80">
        <f>VLOOKUP(N209,$C:$D,2,FALSE)</f>
        <v>0</v>
      </c>
      <c r="AB209" s="83"/>
      <c r="AC209" s="84">
        <f>SUM(AB210)</f>
        <v>59425061</v>
      </c>
      <c r="AU209" s="7"/>
      <c r="AV209" s="7"/>
      <c r="AW209" s="7"/>
      <c r="AX209" s="7"/>
      <c r="AY209" s="7"/>
    </row>
    <row r="210" spans="2:51" ht="13.5">
      <c r="B210" s="35" t="s">
        <v>923</v>
      </c>
      <c r="C210" s="28">
        <v>619121000</v>
      </c>
      <c r="D210" s="36">
        <v>-1084</v>
      </c>
      <c r="F210" s="37" t="s">
        <v>903</v>
      </c>
      <c r="G210" s="28">
        <v>920101021</v>
      </c>
      <c r="H210" s="38">
        <v>2547848723</v>
      </c>
      <c r="I210" s="28"/>
      <c r="J210" s="37" t="s">
        <v>924</v>
      </c>
      <c r="K210" s="28">
        <v>920101034</v>
      </c>
      <c r="L210" s="38">
        <v>7667000</v>
      </c>
      <c r="N210" s="44"/>
      <c r="O210" s="39"/>
      <c r="P210" s="40"/>
      <c r="Q210" s="40" t="s">
        <v>140</v>
      </c>
      <c r="R210" s="40"/>
      <c r="S210" s="41"/>
      <c r="U210" s="39"/>
      <c r="V210" s="40"/>
      <c r="W210" s="40" t="s">
        <v>367</v>
      </c>
      <c r="X210" s="40"/>
      <c r="Y210" s="41"/>
      <c r="Z210" s="79">
        <f>AA209</f>
        <v>0</v>
      </c>
      <c r="AA210" s="84"/>
      <c r="AB210" s="83">
        <v>59425061</v>
      </c>
      <c r="AC210" s="84"/>
      <c r="AU210" s="7"/>
      <c r="AV210" s="7"/>
      <c r="AW210" s="7"/>
      <c r="AX210" s="7"/>
      <c r="AY210" s="7"/>
    </row>
    <row r="211" spans="2:51" ht="13.5">
      <c r="B211" s="35" t="s">
        <v>925</v>
      </c>
      <c r="C211" s="28">
        <v>619199000</v>
      </c>
      <c r="D211" s="36">
        <v>-3825091841</v>
      </c>
      <c r="F211" s="37" t="s">
        <v>906</v>
      </c>
      <c r="G211" s="28">
        <v>920101033</v>
      </c>
      <c r="H211" s="38">
        <v>2027302330</v>
      </c>
      <c r="I211" s="28"/>
      <c r="J211" s="37" t="s">
        <v>926</v>
      </c>
      <c r="K211" s="28">
        <v>920101035</v>
      </c>
      <c r="L211" s="38">
        <v>2539000</v>
      </c>
      <c r="N211" s="44"/>
      <c r="O211" s="39"/>
      <c r="P211" s="40" t="s">
        <v>927</v>
      </c>
      <c r="Q211" s="40"/>
      <c r="R211" s="40"/>
      <c r="S211" s="41"/>
      <c r="U211" s="39"/>
      <c r="V211" s="40" t="s">
        <v>368</v>
      </c>
      <c r="W211" s="40"/>
      <c r="X211" s="40"/>
      <c r="Y211" s="41"/>
      <c r="Z211" s="83"/>
      <c r="AA211" s="80">
        <v>0</v>
      </c>
      <c r="AB211" s="83"/>
      <c r="AC211" s="80">
        <v>0</v>
      </c>
      <c r="AU211" s="7"/>
      <c r="AV211" s="7"/>
      <c r="AW211" s="7"/>
      <c r="AX211" s="7"/>
      <c r="AY211" s="7"/>
    </row>
    <row r="212" spans="2:51" ht="13.5">
      <c r="B212" s="35" t="s">
        <v>928</v>
      </c>
      <c r="C212" s="28"/>
      <c r="D212" s="36">
        <v>7769823424527</v>
      </c>
      <c r="F212" s="37" t="s">
        <v>908</v>
      </c>
      <c r="G212" s="28">
        <v>920101100</v>
      </c>
      <c r="H212" s="38">
        <v>2794576130</v>
      </c>
      <c r="I212" s="28"/>
      <c r="J212" s="37" t="s">
        <v>929</v>
      </c>
      <c r="K212" s="28">
        <v>920101036</v>
      </c>
      <c r="L212" s="38">
        <v>5128000</v>
      </c>
      <c r="N212" s="44"/>
      <c r="O212" s="39"/>
      <c r="P212" s="40"/>
      <c r="Q212" s="40" t="s">
        <v>930</v>
      </c>
      <c r="R212" s="40"/>
      <c r="S212" s="41"/>
      <c r="U212" s="39"/>
      <c r="V212" s="40"/>
      <c r="W212" s="40" t="s">
        <v>369</v>
      </c>
      <c r="X212" s="40"/>
      <c r="Y212" s="41"/>
      <c r="Z212" s="79">
        <v>0</v>
      </c>
      <c r="AA212" s="84"/>
      <c r="AB212" s="79">
        <v>0</v>
      </c>
      <c r="AC212" s="84"/>
      <c r="AU212" s="7"/>
      <c r="AV212" s="7"/>
      <c r="AW212" s="7"/>
      <c r="AX212" s="7"/>
      <c r="AY212" s="7"/>
    </row>
    <row r="213" spans="2:51" ht="13.5">
      <c r="B213" s="35" t="s">
        <v>63</v>
      </c>
      <c r="C213" s="28">
        <v>700000000</v>
      </c>
      <c r="D213" s="46">
        <v>0</v>
      </c>
      <c r="F213" s="37" t="s">
        <v>909</v>
      </c>
      <c r="G213" s="28">
        <v>920101101</v>
      </c>
      <c r="H213" s="38">
        <v>772811620</v>
      </c>
      <c r="I213" s="28"/>
      <c r="J213" s="37" t="s">
        <v>931</v>
      </c>
      <c r="K213" s="28">
        <v>920101037</v>
      </c>
      <c r="L213" s="38">
        <v>3225830</v>
      </c>
      <c r="N213" s="44"/>
      <c r="O213" s="39"/>
      <c r="P213" s="40" t="s">
        <v>932</v>
      </c>
      <c r="Q213" s="40"/>
      <c r="R213" s="40"/>
      <c r="S213" s="41"/>
      <c r="U213" s="39"/>
      <c r="V213" s="40" t="s">
        <v>370</v>
      </c>
      <c r="W213" s="40"/>
      <c r="X213" s="40"/>
      <c r="Y213" s="41"/>
      <c r="Z213" s="75"/>
      <c r="AA213" s="76">
        <f>Z214+Z215</f>
        <v>52500000</v>
      </c>
      <c r="AB213" s="83"/>
      <c r="AC213" s="84">
        <f>SUM(AB214:AB215)</f>
        <v>52500000</v>
      </c>
      <c r="AU213" s="7"/>
      <c r="AV213" s="7"/>
      <c r="AW213" s="7"/>
      <c r="AX213" s="7"/>
      <c r="AY213" s="7"/>
    </row>
    <row r="214" spans="2:51" ht="13.5">
      <c r="B214" s="35" t="s">
        <v>64</v>
      </c>
      <c r="C214" s="28">
        <v>710600000</v>
      </c>
      <c r="D214" s="36">
        <v>1640940279296</v>
      </c>
      <c r="F214" s="37" t="s">
        <v>910</v>
      </c>
      <c r="G214" s="28">
        <v>920101102</v>
      </c>
      <c r="H214" s="38">
        <v>219840000</v>
      </c>
      <c r="I214" s="28"/>
      <c r="J214" s="37" t="s">
        <v>933</v>
      </c>
      <c r="K214" s="28">
        <v>920101099</v>
      </c>
      <c r="L214" s="38">
        <v>32422318</v>
      </c>
      <c r="N214" s="44">
        <v>630516016</v>
      </c>
      <c r="O214" s="39"/>
      <c r="P214" s="40"/>
      <c r="Q214" s="40" t="s">
        <v>113</v>
      </c>
      <c r="R214" s="40"/>
      <c r="S214" s="41"/>
      <c r="U214" s="39"/>
      <c r="V214" s="40"/>
      <c r="W214" s="40" t="s">
        <v>371</v>
      </c>
      <c r="X214" s="40"/>
      <c r="Y214" s="41"/>
      <c r="Z214" s="75">
        <f>VLOOKUP(N214,$C:$D,2,FALSE)</f>
        <v>2000000</v>
      </c>
      <c r="AA214" s="76"/>
      <c r="AB214" s="83">
        <v>2000000</v>
      </c>
      <c r="AC214" s="84"/>
      <c r="AU214" s="7"/>
      <c r="AV214" s="7"/>
      <c r="AW214" s="7"/>
      <c r="AX214" s="7"/>
      <c r="AY214" s="7"/>
    </row>
    <row r="215" spans="2:51" ht="13.5">
      <c r="B215" s="35" t="s">
        <v>65</v>
      </c>
      <c r="C215" s="28">
        <v>710700000</v>
      </c>
      <c r="D215" s="36">
        <v>1092233803475</v>
      </c>
      <c r="F215" s="37" t="s">
        <v>911</v>
      </c>
      <c r="G215" s="28">
        <v>920101104</v>
      </c>
      <c r="H215" s="38">
        <v>18720000</v>
      </c>
      <c r="I215" s="28"/>
      <c r="J215" s="37" t="s">
        <v>934</v>
      </c>
      <c r="K215" s="28">
        <v>920102000</v>
      </c>
      <c r="L215" s="38">
        <v>2810510454</v>
      </c>
      <c r="N215" s="44">
        <v>630516013</v>
      </c>
      <c r="O215" s="39"/>
      <c r="P215" s="40"/>
      <c r="Q215" s="40" t="s">
        <v>209</v>
      </c>
      <c r="R215" s="40"/>
      <c r="S215" s="41"/>
      <c r="U215" s="39"/>
      <c r="V215" s="40"/>
      <c r="W215" s="40" t="s">
        <v>372</v>
      </c>
      <c r="X215" s="40"/>
      <c r="Y215" s="41"/>
      <c r="Z215" s="75">
        <f>VLOOKUP(N215,$C:$D,2,FALSE)</f>
        <v>50500000</v>
      </c>
      <c r="AA215" s="76"/>
      <c r="AB215" s="83">
        <v>50500000</v>
      </c>
      <c r="AC215" s="84"/>
      <c r="AU215" s="7"/>
      <c r="AV215" s="7"/>
      <c r="AW215" s="7"/>
      <c r="AX215" s="7"/>
      <c r="AY215" s="7"/>
    </row>
    <row r="216" spans="2:51" ht="13.5">
      <c r="B216" s="35" t="s">
        <v>373</v>
      </c>
      <c r="C216" s="28">
        <v>710701000</v>
      </c>
      <c r="D216" s="36">
        <v>700562099477</v>
      </c>
      <c r="F216" s="37" t="s">
        <v>912</v>
      </c>
      <c r="G216" s="28">
        <v>920101103</v>
      </c>
      <c r="H216" s="38">
        <v>1770724510</v>
      </c>
      <c r="I216" s="28"/>
      <c r="J216" s="37" t="s">
        <v>935</v>
      </c>
      <c r="K216" s="28">
        <v>920101056</v>
      </c>
      <c r="L216" s="38">
        <v>4915917</v>
      </c>
      <c r="N216" s="44"/>
      <c r="O216" s="58" t="s">
        <v>62</v>
      </c>
      <c r="P216" s="59"/>
      <c r="Q216" s="59"/>
      <c r="R216" s="59"/>
      <c r="S216" s="60"/>
      <c r="U216" s="39" t="s">
        <v>62</v>
      </c>
      <c r="V216" s="40"/>
      <c r="W216" s="40"/>
      <c r="X216" s="40"/>
      <c r="Y216" s="41"/>
      <c r="Z216" s="83"/>
      <c r="AA216" s="84">
        <f>AA9+AA65+AA104+AA106+AA108+AA133+AA142+AA149+AA198+AA199+AA200</f>
        <v>7769823424527</v>
      </c>
      <c r="AB216" s="83"/>
      <c r="AC216" s="84">
        <f>SUM(AC9,AC65,AC108,AC149,AC133,AC142,AC198,AC199,AC200,AC106,AC104)</f>
        <v>4535380347209</v>
      </c>
      <c r="AU216" s="7"/>
      <c r="AV216" s="7"/>
      <c r="AW216" s="7"/>
      <c r="AX216" s="7"/>
      <c r="AY216" s="7"/>
    </row>
    <row r="217" spans="2:51" ht="13.5">
      <c r="B217" s="35" t="s">
        <v>374</v>
      </c>
      <c r="C217" s="28">
        <v>710798000</v>
      </c>
      <c r="D217" s="36">
        <v>29462689662</v>
      </c>
      <c r="F217" s="37" t="s">
        <v>914</v>
      </c>
      <c r="G217" s="28">
        <v>920101105</v>
      </c>
      <c r="H217" s="38">
        <v>12480000</v>
      </c>
      <c r="I217" s="28"/>
      <c r="J217" s="37" t="s">
        <v>936</v>
      </c>
      <c r="K217" s="28">
        <v>920101061</v>
      </c>
      <c r="L217" s="38">
        <v>13964674</v>
      </c>
      <c r="N217" s="44"/>
      <c r="O217" s="39" t="s">
        <v>63</v>
      </c>
      <c r="P217" s="40"/>
      <c r="Q217" s="40"/>
      <c r="R217" s="40"/>
      <c r="S217" s="41"/>
      <c r="U217" s="39" t="s">
        <v>63</v>
      </c>
      <c r="V217" s="40"/>
      <c r="W217" s="40"/>
      <c r="X217" s="40"/>
      <c r="Y217" s="41"/>
      <c r="Z217" s="75"/>
      <c r="AA217" s="76"/>
      <c r="AB217" s="83"/>
      <c r="AC217" s="84"/>
      <c r="AU217" s="7"/>
      <c r="AV217" s="7"/>
      <c r="AW217" s="7"/>
      <c r="AX217" s="7"/>
      <c r="AY217" s="7"/>
    </row>
    <row r="218" spans="2:51" ht="13.5">
      <c r="B218" s="35" t="s">
        <v>141</v>
      </c>
      <c r="C218" s="28">
        <v>710799061</v>
      </c>
      <c r="D218" s="36">
        <v>6534930164</v>
      </c>
      <c r="F218" s="37" t="s">
        <v>916</v>
      </c>
      <c r="G218" s="28">
        <v>920101200</v>
      </c>
      <c r="H218" s="38">
        <v>137321950</v>
      </c>
      <c r="I218" s="28"/>
      <c r="J218" s="37" t="s">
        <v>937</v>
      </c>
      <c r="K218" s="28">
        <v>920101064</v>
      </c>
      <c r="L218" s="38">
        <v>125785445</v>
      </c>
      <c r="N218" s="44"/>
      <c r="O218" s="39" t="s">
        <v>64</v>
      </c>
      <c r="P218" s="40"/>
      <c r="Q218" s="40"/>
      <c r="R218" s="40"/>
      <c r="S218" s="41"/>
      <c r="U218" s="39" t="s">
        <v>64</v>
      </c>
      <c r="V218" s="40"/>
      <c r="W218" s="40"/>
      <c r="X218" s="40"/>
      <c r="Y218" s="41"/>
      <c r="Z218" s="75"/>
      <c r="AA218" s="76">
        <f>AA219+AA252</f>
        <v>1640940279296</v>
      </c>
      <c r="AB218" s="83"/>
      <c r="AC218" s="84">
        <f>SUM(AC219,AC252)</f>
        <v>1012026267147</v>
      </c>
      <c r="AU218" s="7"/>
      <c r="AV218" s="7"/>
      <c r="AW218" s="7"/>
      <c r="AX218" s="7"/>
      <c r="AY218" s="7"/>
    </row>
    <row r="219" spans="2:51" ht="13.5">
      <c r="B219" s="35" t="s">
        <v>938</v>
      </c>
      <c r="C219" s="28">
        <v>710799066</v>
      </c>
      <c r="D219" s="36">
        <v>240197032</v>
      </c>
      <c r="F219" s="37" t="s">
        <v>918</v>
      </c>
      <c r="G219" s="28">
        <v>920101201</v>
      </c>
      <c r="H219" s="38">
        <v>26586610</v>
      </c>
      <c r="I219" s="28"/>
      <c r="J219" s="37" t="s">
        <v>939</v>
      </c>
      <c r="K219" s="28">
        <v>920101065</v>
      </c>
      <c r="L219" s="38">
        <v>217871</v>
      </c>
      <c r="N219" s="44"/>
      <c r="O219" s="39"/>
      <c r="P219" s="40" t="s">
        <v>65</v>
      </c>
      <c r="Q219" s="40"/>
      <c r="R219" s="40"/>
      <c r="S219" s="41"/>
      <c r="U219" s="39"/>
      <c r="V219" s="40" t="s">
        <v>65</v>
      </c>
      <c r="W219" s="40"/>
      <c r="X219" s="40"/>
      <c r="Y219" s="41"/>
      <c r="Z219" s="75"/>
      <c r="AA219" s="76">
        <f>Z220+Z221+Z233+Z247+Z250+Z251</f>
        <v>1092233803475</v>
      </c>
      <c r="AB219" s="83"/>
      <c r="AC219" s="84">
        <f>SUM(AB220,AB221,AB233,AB250,AB251)</f>
        <v>533174188360</v>
      </c>
      <c r="AU219" s="7"/>
      <c r="AV219" s="7"/>
      <c r="AW219" s="7"/>
      <c r="AX219" s="7"/>
      <c r="AY219" s="7"/>
    </row>
    <row r="220" spans="2:51" ht="13.5">
      <c r="B220" s="35" t="s">
        <v>940</v>
      </c>
      <c r="C220" s="28">
        <v>710799071</v>
      </c>
      <c r="D220" s="36">
        <v>792803773</v>
      </c>
      <c r="F220" s="37" t="s">
        <v>922</v>
      </c>
      <c r="G220" s="28">
        <v>920101202</v>
      </c>
      <c r="H220" s="38">
        <v>110735340</v>
      </c>
      <c r="I220" s="28"/>
      <c r="J220" s="37" t="s">
        <v>941</v>
      </c>
      <c r="K220" s="28">
        <v>920101066</v>
      </c>
      <c r="L220" s="38">
        <v>985361</v>
      </c>
      <c r="N220" s="44">
        <v>710701000</v>
      </c>
      <c r="O220" s="39"/>
      <c r="P220" s="40"/>
      <c r="Q220" s="40" t="s">
        <v>107</v>
      </c>
      <c r="R220" s="40"/>
      <c r="S220" s="41"/>
      <c r="U220" s="39"/>
      <c r="V220" s="40"/>
      <c r="W220" s="40" t="s">
        <v>373</v>
      </c>
      <c r="X220" s="40"/>
      <c r="Y220" s="41"/>
      <c r="Z220" s="75">
        <f>VLOOKUP(N220,$C:$D,2,FALSE)</f>
        <v>700562099477</v>
      </c>
      <c r="AA220" s="76"/>
      <c r="AB220" s="83">
        <v>312543927943</v>
      </c>
      <c r="AC220" s="84"/>
      <c r="AU220" s="7"/>
      <c r="AV220" s="7"/>
      <c r="AW220" s="7"/>
      <c r="AX220" s="7"/>
      <c r="AY220" s="7"/>
    </row>
    <row r="221" spans="2:51" ht="13.5">
      <c r="B221" s="35" t="s">
        <v>942</v>
      </c>
      <c r="C221" s="28">
        <v>710799072</v>
      </c>
      <c r="D221" s="36">
        <v>398583580</v>
      </c>
      <c r="F221" s="37" t="s">
        <v>924</v>
      </c>
      <c r="G221" s="28">
        <v>920101034</v>
      </c>
      <c r="H221" s="38">
        <v>33451000</v>
      </c>
      <c r="I221" s="28"/>
      <c r="J221" s="37" t="s">
        <v>943</v>
      </c>
      <c r="K221" s="28">
        <v>920101067</v>
      </c>
      <c r="L221" s="38">
        <v>199</v>
      </c>
      <c r="N221" s="44"/>
      <c r="O221" s="39"/>
      <c r="P221" s="40"/>
      <c r="Q221" s="40" t="s">
        <v>108</v>
      </c>
      <c r="R221" s="40"/>
      <c r="S221" s="41"/>
      <c r="U221" s="39"/>
      <c r="V221" s="40"/>
      <c r="W221" s="40" t="s">
        <v>374</v>
      </c>
      <c r="X221" s="40"/>
      <c r="Y221" s="41"/>
      <c r="Z221" s="75">
        <f>SUM(Z222:Z232)</f>
        <v>29462689662</v>
      </c>
      <c r="AA221" s="76"/>
      <c r="AB221" s="83">
        <f>SUM(AB222:AB232)</f>
        <v>22146561282</v>
      </c>
      <c r="AC221" s="84"/>
      <c r="AU221" s="7"/>
      <c r="AV221" s="7"/>
      <c r="AW221" s="7"/>
      <c r="AX221" s="7"/>
      <c r="AY221" s="7"/>
    </row>
    <row r="222" spans="2:51" ht="13.5">
      <c r="B222" s="35" t="s">
        <v>944</v>
      </c>
      <c r="C222" s="28">
        <v>710799076</v>
      </c>
      <c r="D222" s="36">
        <v>17943019400</v>
      </c>
      <c r="F222" s="37" t="s">
        <v>926</v>
      </c>
      <c r="G222" s="28">
        <v>920101035</v>
      </c>
      <c r="H222" s="38">
        <v>14069000</v>
      </c>
      <c r="I222" s="28"/>
      <c r="J222" s="37" t="s">
        <v>945</v>
      </c>
      <c r="K222" s="28">
        <v>920101068</v>
      </c>
      <c r="L222" s="38">
        <v>2526116072</v>
      </c>
      <c r="N222" s="44">
        <v>710799061</v>
      </c>
      <c r="O222" s="39"/>
      <c r="P222" s="40"/>
      <c r="Q222" s="40"/>
      <c r="R222" s="40" t="s">
        <v>141</v>
      </c>
      <c r="S222" s="41"/>
      <c r="U222" s="39"/>
      <c r="V222" s="40"/>
      <c r="W222" s="40"/>
      <c r="X222" s="40" t="s">
        <v>141</v>
      </c>
      <c r="Y222" s="41"/>
      <c r="Z222" s="75">
        <f t="shared" ref="Z222:Z232" si="2">VLOOKUP(N222,$C:$D,2,FALSE)</f>
        <v>6534930164</v>
      </c>
      <c r="AA222" s="76"/>
      <c r="AB222" s="83">
        <v>10077537985</v>
      </c>
      <c r="AC222" s="84"/>
      <c r="AU222" s="7"/>
      <c r="AV222" s="7"/>
      <c r="AW222" s="7"/>
      <c r="AX222" s="7"/>
      <c r="AY222" s="7"/>
    </row>
    <row r="223" spans="2:51" ht="13.5">
      <c r="B223" s="35" t="s">
        <v>946</v>
      </c>
      <c r="C223" s="28">
        <v>710799079</v>
      </c>
      <c r="D223" s="36">
        <v>21755540</v>
      </c>
      <c r="F223" s="37" t="s">
        <v>929</v>
      </c>
      <c r="G223" s="28">
        <v>920101036</v>
      </c>
      <c r="H223" s="38">
        <v>19382000</v>
      </c>
      <c r="I223" s="28"/>
      <c r="J223" s="37" t="s">
        <v>947</v>
      </c>
      <c r="K223" s="28">
        <v>920101070</v>
      </c>
      <c r="L223" s="38">
        <v>283</v>
      </c>
      <c r="N223" s="44">
        <v>710799066</v>
      </c>
      <c r="O223" s="39"/>
      <c r="P223" s="40"/>
      <c r="Q223" s="40"/>
      <c r="R223" s="40" t="s">
        <v>142</v>
      </c>
      <c r="S223" s="41"/>
      <c r="U223" s="39"/>
      <c r="V223" s="40"/>
      <c r="W223" s="40"/>
      <c r="X223" s="40" t="s">
        <v>142</v>
      </c>
      <c r="Y223" s="41"/>
      <c r="Z223" s="75">
        <f t="shared" si="2"/>
        <v>240197032</v>
      </c>
      <c r="AA223" s="76"/>
      <c r="AB223" s="83">
        <v>232637464</v>
      </c>
      <c r="AC223" s="84"/>
      <c r="AU223" s="7"/>
      <c r="AV223" s="7"/>
      <c r="AW223" s="7"/>
      <c r="AX223" s="7"/>
      <c r="AY223" s="7"/>
    </row>
    <row r="224" spans="2:51" ht="13.5">
      <c r="B224" s="35" t="s">
        <v>948</v>
      </c>
      <c r="C224" s="28">
        <v>710799081</v>
      </c>
      <c r="D224" s="36">
        <v>56884327</v>
      </c>
      <c r="F224" s="37" t="s">
        <v>931</v>
      </c>
      <c r="G224" s="28">
        <v>920101037</v>
      </c>
      <c r="H224" s="38">
        <v>12411120</v>
      </c>
      <c r="I224" s="28"/>
      <c r="J224" s="37" t="s">
        <v>949</v>
      </c>
      <c r="K224" s="28">
        <v>920101074</v>
      </c>
      <c r="L224" s="38">
        <v>9380804</v>
      </c>
      <c r="N224" s="44">
        <v>710799071</v>
      </c>
      <c r="O224" s="39"/>
      <c r="P224" s="40"/>
      <c r="Q224" s="40"/>
      <c r="R224" s="40" t="s">
        <v>143</v>
      </c>
      <c r="S224" s="41"/>
      <c r="U224" s="39"/>
      <c r="V224" s="40"/>
      <c r="W224" s="40"/>
      <c r="X224" s="40" t="s">
        <v>143</v>
      </c>
      <c r="Y224" s="41"/>
      <c r="Z224" s="75">
        <f t="shared" si="2"/>
        <v>792803773</v>
      </c>
      <c r="AA224" s="76"/>
      <c r="AB224" s="83">
        <v>369600856</v>
      </c>
      <c r="AC224" s="84"/>
      <c r="AU224" s="7"/>
      <c r="AV224" s="7"/>
      <c r="AW224" s="7"/>
      <c r="AX224" s="7"/>
      <c r="AY224" s="7"/>
    </row>
    <row r="225" spans="2:51" ht="13.5">
      <c r="B225" s="35" t="s">
        <v>950</v>
      </c>
      <c r="C225" s="28">
        <v>710799082</v>
      </c>
      <c r="D225" s="36">
        <v>1239049</v>
      </c>
      <c r="F225" s="37" t="s">
        <v>933</v>
      </c>
      <c r="G225" s="28">
        <v>920101099</v>
      </c>
      <c r="H225" s="38">
        <v>228724714</v>
      </c>
      <c r="I225" s="28"/>
      <c r="J225" s="37" t="s">
        <v>951</v>
      </c>
      <c r="K225" s="28">
        <v>920101076</v>
      </c>
      <c r="L225" s="38">
        <v>0</v>
      </c>
      <c r="N225" s="44">
        <v>710799072</v>
      </c>
      <c r="O225" s="39"/>
      <c r="P225" s="40"/>
      <c r="Q225" s="40"/>
      <c r="R225" s="40" t="s">
        <v>144</v>
      </c>
      <c r="S225" s="41"/>
      <c r="U225" s="39"/>
      <c r="V225" s="40"/>
      <c r="W225" s="40"/>
      <c r="X225" s="40" t="s">
        <v>144</v>
      </c>
      <c r="Y225" s="41"/>
      <c r="Z225" s="75">
        <f t="shared" si="2"/>
        <v>398583580</v>
      </c>
      <c r="AA225" s="76"/>
      <c r="AB225" s="83">
        <v>408947245</v>
      </c>
      <c r="AC225" s="84"/>
      <c r="AU225" s="7"/>
      <c r="AV225" s="7"/>
      <c r="AW225" s="7"/>
      <c r="AX225" s="7"/>
      <c r="AY225" s="7"/>
    </row>
    <row r="226" spans="2:51" ht="13.5">
      <c r="B226" s="35" t="s">
        <v>952</v>
      </c>
      <c r="C226" s="28">
        <v>710799084</v>
      </c>
      <c r="D226" s="36">
        <v>593974</v>
      </c>
      <c r="F226" s="37" t="s">
        <v>934</v>
      </c>
      <c r="G226" s="28">
        <v>920102000</v>
      </c>
      <c r="H226" s="38">
        <v>13221478962</v>
      </c>
      <c r="I226" s="28"/>
      <c r="J226" s="37" t="s">
        <v>953</v>
      </c>
      <c r="K226" s="28">
        <v>920101701</v>
      </c>
      <c r="L226" s="38">
        <v>1094611</v>
      </c>
      <c r="N226" s="44">
        <v>710799076</v>
      </c>
      <c r="O226" s="39"/>
      <c r="P226" s="40"/>
      <c r="Q226" s="40"/>
      <c r="R226" s="40" t="s">
        <v>145</v>
      </c>
      <c r="S226" s="41"/>
      <c r="U226" s="39"/>
      <c r="V226" s="40"/>
      <c r="W226" s="40"/>
      <c r="X226" s="40" t="s">
        <v>145</v>
      </c>
      <c r="Y226" s="41"/>
      <c r="Z226" s="75">
        <f t="shared" si="2"/>
        <v>17943019400</v>
      </c>
      <c r="AA226" s="76"/>
      <c r="AB226" s="83">
        <v>10528195680</v>
      </c>
      <c r="AC226" s="84"/>
      <c r="AU226" s="7"/>
      <c r="AV226" s="7"/>
      <c r="AW226" s="7"/>
      <c r="AX226" s="7"/>
      <c r="AY226" s="7"/>
    </row>
    <row r="227" spans="2:51" ht="13.5">
      <c r="B227" s="35" t="s">
        <v>954</v>
      </c>
      <c r="C227" s="28">
        <v>710799086</v>
      </c>
      <c r="D227" s="36">
        <v>249223</v>
      </c>
      <c r="F227" s="37" t="s">
        <v>935</v>
      </c>
      <c r="G227" s="28">
        <v>920101056</v>
      </c>
      <c r="H227" s="38">
        <v>21547792</v>
      </c>
      <c r="I227" s="28"/>
      <c r="J227" s="37" t="s">
        <v>955</v>
      </c>
      <c r="K227" s="28">
        <v>920101601</v>
      </c>
      <c r="L227" s="38">
        <v>127008228</v>
      </c>
      <c r="N227" s="44">
        <v>710799079</v>
      </c>
      <c r="O227" s="39"/>
      <c r="P227" s="40"/>
      <c r="Q227" s="40"/>
      <c r="R227" s="40" t="s">
        <v>146</v>
      </c>
      <c r="S227" s="41"/>
      <c r="U227" s="39"/>
      <c r="V227" s="40"/>
      <c r="W227" s="40"/>
      <c r="X227" s="40" t="s">
        <v>146</v>
      </c>
      <c r="Y227" s="41"/>
      <c r="Z227" s="75">
        <f t="shared" si="2"/>
        <v>21755540</v>
      </c>
      <c r="AA227" s="76"/>
      <c r="AB227" s="83">
        <v>22005013</v>
      </c>
      <c r="AC227" s="84"/>
      <c r="AU227" s="7"/>
      <c r="AV227" s="7"/>
      <c r="AW227" s="7"/>
      <c r="AX227" s="7"/>
      <c r="AY227" s="7"/>
    </row>
    <row r="228" spans="2:51" ht="13.5">
      <c r="B228" s="35" t="s">
        <v>151</v>
      </c>
      <c r="C228" s="28">
        <v>710799088</v>
      </c>
      <c r="D228" s="36">
        <v>3472433600</v>
      </c>
      <c r="F228" s="37" t="s">
        <v>936</v>
      </c>
      <c r="G228" s="28">
        <v>920101061</v>
      </c>
      <c r="H228" s="38">
        <v>48435967</v>
      </c>
      <c r="I228" s="28"/>
      <c r="J228" s="37" t="s">
        <v>956</v>
      </c>
      <c r="K228" s="28">
        <v>920101605</v>
      </c>
      <c r="L228" s="38">
        <v>1018737</v>
      </c>
      <c r="N228" s="44">
        <v>710799081</v>
      </c>
      <c r="O228" s="39"/>
      <c r="P228" s="40"/>
      <c r="Q228" s="40"/>
      <c r="R228" s="40" t="s">
        <v>147</v>
      </c>
      <c r="S228" s="41"/>
      <c r="U228" s="39"/>
      <c r="V228" s="40"/>
      <c r="W228" s="40"/>
      <c r="X228" s="40" t="s">
        <v>147</v>
      </c>
      <c r="Y228" s="41"/>
      <c r="Z228" s="75">
        <f t="shared" si="2"/>
        <v>56884327</v>
      </c>
      <c r="AA228" s="76"/>
      <c r="AB228" s="83">
        <v>36181834</v>
      </c>
      <c r="AC228" s="84"/>
      <c r="AU228" s="7"/>
      <c r="AV228" s="7"/>
      <c r="AW228" s="7"/>
      <c r="AX228" s="7"/>
      <c r="AY228" s="7"/>
    </row>
    <row r="229" spans="2:51" ht="13.5">
      <c r="B229" s="35" t="s">
        <v>957</v>
      </c>
      <c r="C229" s="28">
        <v>710799091</v>
      </c>
      <c r="D229" s="36">
        <v>0</v>
      </c>
      <c r="F229" s="37" t="s">
        <v>937</v>
      </c>
      <c r="G229" s="28">
        <v>920101064</v>
      </c>
      <c r="H229" s="38">
        <v>473612732</v>
      </c>
      <c r="I229" s="28"/>
      <c r="J229" s="37" t="s">
        <v>958</v>
      </c>
      <c r="K229" s="28">
        <v>920101801</v>
      </c>
      <c r="L229" s="38">
        <v>22252</v>
      </c>
      <c r="N229" s="44">
        <v>710799082</v>
      </c>
      <c r="O229" s="39"/>
      <c r="P229" s="40"/>
      <c r="Q229" s="40"/>
      <c r="R229" s="40" t="s">
        <v>148</v>
      </c>
      <c r="S229" s="41"/>
      <c r="U229" s="39"/>
      <c r="V229" s="40"/>
      <c r="W229" s="40"/>
      <c r="X229" s="40" t="s">
        <v>148</v>
      </c>
      <c r="Y229" s="41"/>
      <c r="Z229" s="75">
        <f t="shared" si="2"/>
        <v>1239049</v>
      </c>
      <c r="AA229" s="76"/>
      <c r="AB229" s="83">
        <v>4211525</v>
      </c>
      <c r="AC229" s="84"/>
      <c r="AU229" s="7"/>
      <c r="AV229" s="7"/>
      <c r="AW229" s="7"/>
      <c r="AX229" s="7"/>
      <c r="AY229" s="7"/>
    </row>
    <row r="230" spans="2:51" ht="13.5">
      <c r="B230" s="35" t="s">
        <v>376</v>
      </c>
      <c r="C230" s="28">
        <v>710703000</v>
      </c>
      <c r="D230" s="36">
        <v>226598513244</v>
      </c>
      <c r="F230" s="37" t="s">
        <v>939</v>
      </c>
      <c r="G230" s="28">
        <v>920101065</v>
      </c>
      <c r="H230" s="38">
        <v>539845</v>
      </c>
      <c r="I230" s="28"/>
      <c r="J230" s="37" t="s">
        <v>539</v>
      </c>
      <c r="K230" s="28">
        <v>920106000</v>
      </c>
      <c r="L230" s="38">
        <v>313812103</v>
      </c>
      <c r="N230" s="44">
        <v>710799084</v>
      </c>
      <c r="O230" s="39"/>
      <c r="P230" s="40"/>
      <c r="Q230" s="40"/>
      <c r="R230" s="40" t="s">
        <v>149</v>
      </c>
      <c r="S230" s="41"/>
      <c r="U230" s="39"/>
      <c r="V230" s="40"/>
      <c r="W230" s="40"/>
      <c r="X230" s="40" t="s">
        <v>149</v>
      </c>
      <c r="Y230" s="41"/>
      <c r="Z230" s="75">
        <f t="shared" si="2"/>
        <v>593974</v>
      </c>
      <c r="AA230" s="76"/>
      <c r="AB230" s="83">
        <v>498303</v>
      </c>
      <c r="AC230" s="84"/>
      <c r="AU230" s="7"/>
      <c r="AV230" s="7"/>
      <c r="AW230" s="7"/>
      <c r="AX230" s="7"/>
      <c r="AY230" s="7"/>
    </row>
    <row r="231" spans="2:51" ht="13.5">
      <c r="B231" s="35" t="s">
        <v>66</v>
      </c>
      <c r="C231" s="28">
        <v>710706000</v>
      </c>
      <c r="D231" s="36">
        <v>162702203162</v>
      </c>
      <c r="F231" s="37" t="s">
        <v>941</v>
      </c>
      <c r="G231" s="28">
        <v>920101066</v>
      </c>
      <c r="H231" s="38">
        <v>2287123</v>
      </c>
      <c r="I231" s="28"/>
      <c r="J231" s="37" t="s">
        <v>959</v>
      </c>
      <c r="K231" s="28">
        <v>920108000</v>
      </c>
      <c r="L231" s="38">
        <v>47047999</v>
      </c>
      <c r="N231" s="44">
        <v>710799086</v>
      </c>
      <c r="O231" s="39"/>
      <c r="P231" s="40"/>
      <c r="Q231" s="40"/>
      <c r="R231" s="40" t="s">
        <v>150</v>
      </c>
      <c r="S231" s="41"/>
      <c r="U231" s="39"/>
      <c r="V231" s="40"/>
      <c r="W231" s="40"/>
      <c r="X231" s="40" t="s">
        <v>150</v>
      </c>
      <c r="Y231" s="41"/>
      <c r="Z231" s="75">
        <f t="shared" si="2"/>
        <v>249223</v>
      </c>
      <c r="AA231" s="76"/>
      <c r="AB231" s="83">
        <v>241388</v>
      </c>
      <c r="AC231" s="84"/>
      <c r="AU231" s="7"/>
      <c r="AV231" s="7"/>
      <c r="AW231" s="7"/>
      <c r="AX231" s="7"/>
      <c r="AY231" s="7"/>
    </row>
    <row r="232" spans="2:51" ht="13.5">
      <c r="B232" s="35" t="s">
        <v>67</v>
      </c>
      <c r="C232" s="28">
        <v>710707000</v>
      </c>
      <c r="D232" s="36">
        <v>63890443945</v>
      </c>
      <c r="F232" s="37" t="s">
        <v>943</v>
      </c>
      <c r="G232" s="28">
        <v>920101067</v>
      </c>
      <c r="H232" s="38">
        <v>62046</v>
      </c>
      <c r="I232" s="28"/>
      <c r="J232" s="37" t="s">
        <v>960</v>
      </c>
      <c r="K232" s="28">
        <v>920110001</v>
      </c>
      <c r="L232" s="38">
        <v>213344575</v>
      </c>
      <c r="N232" s="44">
        <v>710799088</v>
      </c>
      <c r="O232" s="39"/>
      <c r="P232" s="40"/>
      <c r="Q232" s="40"/>
      <c r="R232" s="40" t="s">
        <v>961</v>
      </c>
      <c r="S232" s="61"/>
      <c r="U232" s="39"/>
      <c r="V232" s="40"/>
      <c r="W232" s="40"/>
      <c r="X232" s="40" t="s">
        <v>375</v>
      </c>
      <c r="Y232" s="41"/>
      <c r="Z232" s="75">
        <f t="shared" si="2"/>
        <v>3472433600</v>
      </c>
      <c r="AA232" s="76"/>
      <c r="AB232" s="83">
        <v>466503989</v>
      </c>
      <c r="AC232" s="84"/>
      <c r="AU232" s="7"/>
      <c r="AV232" s="7"/>
      <c r="AW232" s="7"/>
      <c r="AX232" s="7"/>
      <c r="AY232" s="7"/>
    </row>
    <row r="233" spans="2:51" ht="13.5">
      <c r="B233" s="35" t="s">
        <v>68</v>
      </c>
      <c r="C233" s="28">
        <v>710707001</v>
      </c>
      <c r="D233" s="36">
        <v>47531223532</v>
      </c>
      <c r="F233" s="37" t="s">
        <v>945</v>
      </c>
      <c r="G233" s="28">
        <v>920101068</v>
      </c>
      <c r="H233" s="38">
        <v>11901373752</v>
      </c>
      <c r="I233" s="28"/>
      <c r="J233" s="37" t="s">
        <v>962</v>
      </c>
      <c r="K233" s="28">
        <v>920110002</v>
      </c>
      <c r="L233" s="38">
        <v>24965806</v>
      </c>
      <c r="N233" s="44"/>
      <c r="O233" s="39"/>
      <c r="P233" s="40"/>
      <c r="Q233" s="40" t="s">
        <v>152</v>
      </c>
      <c r="R233" s="40"/>
      <c r="S233" s="41"/>
      <c r="U233" s="39"/>
      <c r="V233" s="40"/>
      <c r="W233" s="40" t="s">
        <v>376</v>
      </c>
      <c r="X233" s="40"/>
      <c r="Y233" s="41"/>
      <c r="Z233" s="75">
        <f>Z234+Z235+Z245</f>
        <v>226598513244</v>
      </c>
      <c r="AA233" s="76"/>
      <c r="AB233" s="83">
        <f>SUM(AB234,AB235,AB245)</f>
        <v>197677956991</v>
      </c>
      <c r="AC233" s="84"/>
      <c r="AU233" s="7"/>
      <c r="AV233" s="7"/>
      <c r="AW233" s="7"/>
      <c r="AX233" s="7"/>
      <c r="AY233" s="7"/>
    </row>
    <row r="234" spans="2:51" ht="13.5">
      <c r="B234" s="35" t="s">
        <v>69</v>
      </c>
      <c r="C234" s="28">
        <v>710707006</v>
      </c>
      <c r="D234" s="36">
        <v>185983936</v>
      </c>
      <c r="F234" s="37" t="s">
        <v>963</v>
      </c>
      <c r="G234" s="28">
        <v>920101075</v>
      </c>
      <c r="H234" s="38">
        <v>0</v>
      </c>
      <c r="I234" s="28"/>
      <c r="J234" s="37" t="s">
        <v>964</v>
      </c>
      <c r="K234" s="28">
        <v>920110003</v>
      </c>
      <c r="L234" s="38">
        <v>188378769</v>
      </c>
      <c r="N234" s="44">
        <v>710706000</v>
      </c>
      <c r="O234" s="39"/>
      <c r="P234" s="40"/>
      <c r="Q234" s="40"/>
      <c r="R234" s="40" t="s">
        <v>66</v>
      </c>
      <c r="S234" s="41"/>
      <c r="U234" s="39"/>
      <c r="V234" s="40"/>
      <c r="W234" s="40"/>
      <c r="X234" s="40" t="s">
        <v>66</v>
      </c>
      <c r="Y234" s="41"/>
      <c r="Z234" s="75">
        <f>VLOOKUP(N234,$C:$D,2,FALSE)</f>
        <v>162702203162</v>
      </c>
      <c r="AA234" s="76"/>
      <c r="AB234" s="83">
        <v>140453206564</v>
      </c>
      <c r="AC234" s="84"/>
      <c r="AU234" s="7"/>
      <c r="AV234" s="7"/>
      <c r="AW234" s="7"/>
      <c r="AX234" s="7"/>
      <c r="AY234" s="7"/>
    </row>
    <row r="235" spans="2:51" ht="13.5">
      <c r="B235" s="35" t="s">
        <v>70</v>
      </c>
      <c r="C235" s="28">
        <v>710707011</v>
      </c>
      <c r="D235" s="36">
        <v>1763158885</v>
      </c>
      <c r="F235" s="37" t="s">
        <v>965</v>
      </c>
      <c r="G235" s="28">
        <v>920101070</v>
      </c>
      <c r="H235" s="38">
        <v>283</v>
      </c>
      <c r="I235" s="28"/>
      <c r="J235" s="37" t="s">
        <v>966</v>
      </c>
      <c r="K235" s="28">
        <v>920195000</v>
      </c>
      <c r="L235" s="38">
        <v>305550</v>
      </c>
      <c r="N235" s="44"/>
      <c r="O235" s="39"/>
      <c r="P235" s="40"/>
      <c r="Q235" s="40"/>
      <c r="R235" s="40" t="s">
        <v>67</v>
      </c>
      <c r="S235" s="41"/>
      <c r="U235" s="39"/>
      <c r="V235" s="40"/>
      <c r="W235" s="40"/>
      <c r="X235" s="40" t="s">
        <v>67</v>
      </c>
      <c r="Y235" s="41"/>
      <c r="Z235" s="75">
        <f>SUM(Z236:Z244)</f>
        <v>63890443945</v>
      </c>
      <c r="AA235" s="76"/>
      <c r="AB235" s="83">
        <f>SUM(AB236:AB244)</f>
        <v>57218500691</v>
      </c>
      <c r="AC235" s="84"/>
      <c r="AU235" s="7"/>
      <c r="AV235" s="7"/>
      <c r="AW235" s="7"/>
      <c r="AX235" s="7"/>
      <c r="AY235" s="7"/>
    </row>
    <row r="236" spans="2:51" ht="13.5">
      <c r="B236" s="35" t="s">
        <v>71</v>
      </c>
      <c r="C236" s="28">
        <v>710707016</v>
      </c>
      <c r="D236" s="36">
        <v>14066274043</v>
      </c>
      <c r="F236" s="37" t="s">
        <v>967</v>
      </c>
      <c r="G236" s="28">
        <v>920101074</v>
      </c>
      <c r="H236" s="38">
        <v>42025465</v>
      </c>
      <c r="I236" s="28"/>
      <c r="J236" s="37" t="s">
        <v>968</v>
      </c>
      <c r="K236" s="28">
        <v>920196000</v>
      </c>
      <c r="L236" s="38">
        <v>30555</v>
      </c>
      <c r="N236" s="44">
        <v>710707001</v>
      </c>
      <c r="O236" s="39"/>
      <c r="P236" s="40"/>
      <c r="Q236" s="40"/>
      <c r="R236" s="40"/>
      <c r="S236" s="41" t="s">
        <v>68</v>
      </c>
      <c r="U236" s="39"/>
      <c r="V236" s="40"/>
      <c r="W236" s="40"/>
      <c r="X236" s="40"/>
      <c r="Y236" s="41" t="s">
        <v>68</v>
      </c>
      <c r="Z236" s="75">
        <f t="shared" ref="Z236:Z244" si="3">VLOOKUP(N236,$C:$D,2,FALSE)</f>
        <v>47531223532</v>
      </c>
      <c r="AA236" s="76"/>
      <c r="AB236" s="83">
        <v>42140897116</v>
      </c>
      <c r="AC236" s="84"/>
      <c r="AU236" s="7"/>
      <c r="AV236" s="7"/>
      <c r="AW236" s="7"/>
      <c r="AX236" s="7"/>
      <c r="AY236" s="7"/>
    </row>
    <row r="237" spans="2:51" ht="13.5">
      <c r="B237" s="35" t="s">
        <v>72</v>
      </c>
      <c r="C237" s="28">
        <v>710707021</v>
      </c>
      <c r="D237" s="36">
        <v>168638</v>
      </c>
      <c r="F237" s="37" t="s">
        <v>969</v>
      </c>
      <c r="G237" s="28">
        <v>920101076</v>
      </c>
      <c r="H237" s="38">
        <v>3035981</v>
      </c>
      <c r="I237" s="28"/>
      <c r="J237" s="37" t="s">
        <v>970</v>
      </c>
      <c r="K237" s="28">
        <v>920198000</v>
      </c>
      <c r="L237" s="38">
        <v>2236096612</v>
      </c>
      <c r="N237" s="44">
        <v>710707006</v>
      </c>
      <c r="O237" s="39"/>
      <c r="P237" s="40"/>
      <c r="Q237" s="40"/>
      <c r="R237" s="40"/>
      <c r="S237" s="41" t="s">
        <v>69</v>
      </c>
      <c r="U237" s="39"/>
      <c r="V237" s="40"/>
      <c r="W237" s="40"/>
      <c r="X237" s="40"/>
      <c r="Y237" s="41" t="s">
        <v>69</v>
      </c>
      <c r="Z237" s="75">
        <f t="shared" si="3"/>
        <v>185983936</v>
      </c>
      <c r="AA237" s="76"/>
      <c r="AB237" s="83">
        <v>62258819</v>
      </c>
      <c r="AC237" s="84"/>
      <c r="AU237" s="7"/>
      <c r="AV237" s="7"/>
      <c r="AW237" s="7"/>
      <c r="AX237" s="7"/>
      <c r="AY237" s="7"/>
    </row>
    <row r="238" spans="2:51" ht="13.5">
      <c r="B238" s="35" t="s">
        <v>73</v>
      </c>
      <c r="C238" s="28">
        <v>710707026</v>
      </c>
      <c r="D238" s="36">
        <v>7863096</v>
      </c>
      <c r="F238" s="37" t="s">
        <v>971</v>
      </c>
      <c r="G238" s="28">
        <v>920101701</v>
      </c>
      <c r="H238" s="38">
        <v>4898815</v>
      </c>
      <c r="I238" s="28"/>
      <c r="J238" s="37" t="s">
        <v>972</v>
      </c>
      <c r="K238" s="28">
        <v>920300000</v>
      </c>
      <c r="L238" s="38">
        <v>136985884534</v>
      </c>
      <c r="N238" s="44">
        <v>710707011</v>
      </c>
      <c r="O238" s="39"/>
      <c r="P238" s="40"/>
      <c r="Q238" s="40"/>
      <c r="R238" s="40"/>
      <c r="S238" s="41" t="s">
        <v>70</v>
      </c>
      <c r="U238" s="39"/>
      <c r="V238" s="40"/>
      <c r="W238" s="40"/>
      <c r="X238" s="40"/>
      <c r="Y238" s="41" t="s">
        <v>70</v>
      </c>
      <c r="Z238" s="75">
        <f t="shared" si="3"/>
        <v>1763158885</v>
      </c>
      <c r="AA238" s="76"/>
      <c r="AB238" s="83">
        <v>1547284252</v>
      </c>
      <c r="AC238" s="84"/>
      <c r="AU238" s="7"/>
      <c r="AV238" s="7"/>
      <c r="AW238" s="7"/>
      <c r="AX238" s="7"/>
      <c r="AY238" s="7"/>
    </row>
    <row r="239" spans="2:51" ht="13.5">
      <c r="B239" s="35" t="s">
        <v>74</v>
      </c>
      <c r="C239" s="28">
        <v>710707031</v>
      </c>
      <c r="D239" s="36">
        <v>205627</v>
      </c>
      <c r="F239" s="37" t="s">
        <v>973</v>
      </c>
      <c r="G239" s="28">
        <v>920101601</v>
      </c>
      <c r="H239" s="38">
        <v>710983931</v>
      </c>
      <c r="I239" s="28"/>
      <c r="J239" s="37" t="s">
        <v>974</v>
      </c>
      <c r="K239" s="28">
        <v>921100000</v>
      </c>
      <c r="L239" s="38">
        <v>85903773272</v>
      </c>
      <c r="N239" s="44">
        <v>710707016</v>
      </c>
      <c r="O239" s="39"/>
      <c r="P239" s="40"/>
      <c r="Q239" s="40"/>
      <c r="R239" s="40"/>
      <c r="S239" s="41" t="s">
        <v>71</v>
      </c>
      <c r="U239" s="39"/>
      <c r="V239" s="40"/>
      <c r="W239" s="40"/>
      <c r="X239" s="40"/>
      <c r="Y239" s="41" t="s">
        <v>71</v>
      </c>
      <c r="Z239" s="75">
        <f t="shared" si="3"/>
        <v>14066274043</v>
      </c>
      <c r="AA239" s="76"/>
      <c r="AB239" s="83">
        <v>13407476769</v>
      </c>
      <c r="AC239" s="84"/>
      <c r="AU239" s="7"/>
      <c r="AV239" s="7"/>
      <c r="AW239" s="7"/>
      <c r="AX239" s="7"/>
      <c r="AY239" s="7"/>
    </row>
    <row r="240" spans="2:51" ht="13.5">
      <c r="B240" s="35" t="s">
        <v>75</v>
      </c>
      <c r="C240" s="28">
        <v>710707036</v>
      </c>
      <c r="D240" s="36">
        <v>319640386</v>
      </c>
      <c r="F240" s="37" t="s">
        <v>975</v>
      </c>
      <c r="G240" s="28">
        <v>920101605</v>
      </c>
      <c r="H240" s="38">
        <v>12628846</v>
      </c>
      <c r="I240" s="28"/>
      <c r="J240" s="37" t="s">
        <v>976</v>
      </c>
      <c r="K240" s="28">
        <v>921101000</v>
      </c>
      <c r="L240" s="38">
        <v>37687717577</v>
      </c>
      <c r="N240" s="44">
        <v>710707021</v>
      </c>
      <c r="O240" s="39"/>
      <c r="P240" s="40"/>
      <c r="Q240" s="40"/>
      <c r="R240" s="40"/>
      <c r="S240" s="41" t="s">
        <v>72</v>
      </c>
      <c r="U240" s="39"/>
      <c r="V240" s="40"/>
      <c r="W240" s="40"/>
      <c r="X240" s="40"/>
      <c r="Y240" s="41" t="s">
        <v>72</v>
      </c>
      <c r="Z240" s="75">
        <f t="shared" si="3"/>
        <v>168638</v>
      </c>
      <c r="AA240" s="76"/>
      <c r="AB240" s="83">
        <v>197065</v>
      </c>
      <c r="AC240" s="84"/>
      <c r="AU240" s="7"/>
      <c r="AV240" s="7"/>
      <c r="AW240" s="7"/>
      <c r="AX240" s="7"/>
      <c r="AY240" s="7"/>
    </row>
    <row r="241" spans="2:51" ht="13.5">
      <c r="B241" s="35" t="s">
        <v>115</v>
      </c>
      <c r="C241" s="28">
        <v>710707037</v>
      </c>
      <c r="D241" s="36">
        <v>15925802</v>
      </c>
      <c r="F241" s="37" t="s">
        <v>977</v>
      </c>
      <c r="G241" s="28">
        <v>920101801</v>
      </c>
      <c r="H241" s="38">
        <v>46384</v>
      </c>
      <c r="I241" s="28"/>
      <c r="J241" s="37" t="s">
        <v>978</v>
      </c>
      <c r="K241" s="28">
        <v>921101001</v>
      </c>
      <c r="L241" s="38">
        <v>37468042328</v>
      </c>
      <c r="N241" s="44">
        <v>710707026</v>
      </c>
      <c r="O241" s="39"/>
      <c r="P241" s="40"/>
      <c r="Q241" s="40"/>
      <c r="R241" s="40"/>
      <c r="S241" s="41" t="s">
        <v>73</v>
      </c>
      <c r="U241" s="39"/>
      <c r="V241" s="40"/>
      <c r="W241" s="40"/>
      <c r="X241" s="40"/>
      <c r="Y241" s="41" t="s">
        <v>73</v>
      </c>
      <c r="Z241" s="75">
        <f t="shared" si="3"/>
        <v>7863096</v>
      </c>
      <c r="AA241" s="76"/>
      <c r="AB241" s="83">
        <v>9620782</v>
      </c>
      <c r="AC241" s="84"/>
      <c r="AU241" s="7"/>
      <c r="AV241" s="7"/>
      <c r="AW241" s="7"/>
      <c r="AX241" s="7"/>
      <c r="AY241" s="7"/>
    </row>
    <row r="242" spans="2:51" ht="13.5">
      <c r="B242" s="35" t="s">
        <v>76</v>
      </c>
      <c r="C242" s="28">
        <v>710708000</v>
      </c>
      <c r="D242" s="36">
        <v>5866137</v>
      </c>
      <c r="F242" s="37" t="s">
        <v>539</v>
      </c>
      <c r="G242" s="28">
        <v>920106000</v>
      </c>
      <c r="H242" s="38">
        <v>725299218</v>
      </c>
      <c r="I242" s="28"/>
      <c r="J242" s="37" t="s">
        <v>979</v>
      </c>
      <c r="K242" s="28">
        <v>921101011</v>
      </c>
      <c r="L242" s="38">
        <v>219675249</v>
      </c>
      <c r="N242" s="44">
        <v>710707031</v>
      </c>
      <c r="O242" s="39"/>
      <c r="P242" s="40"/>
      <c r="Q242" s="40"/>
      <c r="R242" s="40"/>
      <c r="S242" s="41" t="s">
        <v>74</v>
      </c>
      <c r="U242" s="39"/>
      <c r="V242" s="40"/>
      <c r="W242" s="40"/>
      <c r="X242" s="40"/>
      <c r="Y242" s="41" t="s">
        <v>74</v>
      </c>
      <c r="Z242" s="75">
        <f t="shared" si="3"/>
        <v>205627</v>
      </c>
      <c r="AA242" s="76"/>
      <c r="AB242" s="83">
        <v>200358</v>
      </c>
      <c r="AC242" s="84"/>
      <c r="AU242" s="7"/>
      <c r="AV242" s="7"/>
      <c r="AW242" s="7"/>
      <c r="AX242" s="7"/>
      <c r="AY242" s="7"/>
    </row>
    <row r="243" spans="2:51" ht="13.5">
      <c r="B243" s="35" t="s">
        <v>77</v>
      </c>
      <c r="C243" s="28">
        <v>710708001</v>
      </c>
      <c r="D243" s="36">
        <v>5866137</v>
      </c>
      <c r="F243" s="37" t="s">
        <v>959</v>
      </c>
      <c r="G243" s="28">
        <v>920108000</v>
      </c>
      <c r="H243" s="38">
        <v>118815645</v>
      </c>
      <c r="I243" s="28"/>
      <c r="J243" s="37" t="s">
        <v>980</v>
      </c>
      <c r="K243" s="28">
        <v>921102000</v>
      </c>
      <c r="L243" s="38">
        <v>601708838</v>
      </c>
      <c r="N243" s="44">
        <v>710707036</v>
      </c>
      <c r="O243" s="39"/>
      <c r="P243" s="40"/>
      <c r="Q243" s="40"/>
      <c r="R243" s="40"/>
      <c r="S243" s="41" t="s">
        <v>75</v>
      </c>
      <c r="U243" s="39"/>
      <c r="V243" s="40"/>
      <c r="W243" s="40"/>
      <c r="X243" s="40"/>
      <c r="Y243" s="41" t="s">
        <v>75</v>
      </c>
      <c r="Z243" s="75">
        <f t="shared" si="3"/>
        <v>319640386</v>
      </c>
      <c r="AA243" s="76"/>
      <c r="AB243" s="83">
        <v>99463</v>
      </c>
      <c r="AC243" s="84"/>
      <c r="AU243" s="7"/>
      <c r="AV243" s="7"/>
      <c r="AW243" s="7"/>
      <c r="AX243" s="7"/>
      <c r="AY243" s="7"/>
    </row>
    <row r="244" spans="2:51" ht="13.5">
      <c r="B244" s="35" t="s">
        <v>981</v>
      </c>
      <c r="C244" s="28">
        <v>710726000</v>
      </c>
      <c r="D244" s="36">
        <v>135477184404</v>
      </c>
      <c r="F244" s="37" t="s">
        <v>960</v>
      </c>
      <c r="G244" s="28">
        <v>920110001</v>
      </c>
      <c r="H244" s="38">
        <v>861753150</v>
      </c>
      <c r="I244" s="28"/>
      <c r="J244" s="37" t="s">
        <v>982</v>
      </c>
      <c r="K244" s="28">
        <v>921106000</v>
      </c>
      <c r="L244" s="38">
        <v>356317511</v>
      </c>
      <c r="N244" s="44">
        <v>710707037</v>
      </c>
      <c r="O244" s="39"/>
      <c r="P244" s="40"/>
      <c r="Q244" s="40"/>
      <c r="R244" s="40"/>
      <c r="S244" s="41" t="s">
        <v>115</v>
      </c>
      <c r="U244" s="39"/>
      <c r="V244" s="40"/>
      <c r="W244" s="40"/>
      <c r="X244" s="40"/>
      <c r="Y244" s="41" t="s">
        <v>115</v>
      </c>
      <c r="Z244" s="75">
        <f t="shared" si="3"/>
        <v>15925802</v>
      </c>
      <c r="AA244" s="76"/>
      <c r="AB244" s="83">
        <v>50466067</v>
      </c>
      <c r="AC244" s="84"/>
      <c r="AU244" s="7"/>
      <c r="AV244" s="7"/>
      <c r="AW244" s="7"/>
      <c r="AX244" s="7"/>
      <c r="AY244" s="7"/>
    </row>
    <row r="245" spans="2:51" ht="13.5">
      <c r="B245" s="35" t="s">
        <v>983</v>
      </c>
      <c r="C245" s="28">
        <v>710799000</v>
      </c>
      <c r="D245" s="36">
        <v>133316688</v>
      </c>
      <c r="F245" s="37" t="s">
        <v>962</v>
      </c>
      <c r="G245" s="28">
        <v>920110002</v>
      </c>
      <c r="H245" s="38">
        <v>99674321</v>
      </c>
      <c r="I245" s="28"/>
      <c r="J245" s="37" t="s">
        <v>984</v>
      </c>
      <c r="K245" s="28">
        <v>921106001</v>
      </c>
      <c r="L245" s="38">
        <v>356314701</v>
      </c>
      <c r="N245" s="44"/>
      <c r="O245" s="39"/>
      <c r="P245" s="40"/>
      <c r="Q245" s="40"/>
      <c r="R245" s="40" t="s">
        <v>76</v>
      </c>
      <c r="S245" s="41"/>
      <c r="U245" s="39"/>
      <c r="V245" s="40"/>
      <c r="W245" s="40"/>
      <c r="X245" s="40" t="s">
        <v>76</v>
      </c>
      <c r="Y245" s="41"/>
      <c r="Z245" s="75">
        <f>Z246</f>
        <v>5866137</v>
      </c>
      <c r="AA245" s="76"/>
      <c r="AB245" s="83">
        <f>AB246</f>
        <v>6249736</v>
      </c>
      <c r="AC245" s="84"/>
      <c r="AU245" s="7"/>
      <c r="AV245" s="7"/>
      <c r="AW245" s="7"/>
      <c r="AX245" s="7"/>
      <c r="AY245" s="7"/>
    </row>
    <row r="246" spans="2:51" ht="13.5">
      <c r="B246" s="35" t="s">
        <v>985</v>
      </c>
      <c r="C246" s="28">
        <v>710799090</v>
      </c>
      <c r="D246" s="36">
        <v>1092311</v>
      </c>
      <c r="F246" s="37" t="s">
        <v>964</v>
      </c>
      <c r="G246" s="28">
        <v>920110003</v>
      </c>
      <c r="H246" s="38">
        <v>762078829</v>
      </c>
      <c r="I246" s="28"/>
      <c r="J246" s="37" t="s">
        <v>986</v>
      </c>
      <c r="K246" s="28">
        <v>921106006</v>
      </c>
      <c r="L246" s="38">
        <v>2810</v>
      </c>
      <c r="N246" s="44">
        <v>710708001</v>
      </c>
      <c r="O246" s="39"/>
      <c r="P246" s="40"/>
      <c r="Q246" s="40"/>
      <c r="R246" s="40"/>
      <c r="S246" s="41" t="s">
        <v>77</v>
      </c>
      <c r="U246" s="39"/>
      <c r="V246" s="40"/>
      <c r="W246" s="40"/>
      <c r="X246" s="40"/>
      <c r="Y246" s="41" t="s">
        <v>77</v>
      </c>
      <c r="Z246" s="75">
        <f>VLOOKUP(N246,$C:$D,2,FALSE)</f>
        <v>5866137</v>
      </c>
      <c r="AA246" s="76"/>
      <c r="AB246" s="83">
        <v>6249736</v>
      </c>
      <c r="AC246" s="84"/>
      <c r="AU246" s="7"/>
      <c r="AV246" s="7"/>
      <c r="AW246" s="7"/>
      <c r="AX246" s="7"/>
      <c r="AY246" s="7"/>
    </row>
    <row r="247" spans="2:51" ht="13.5">
      <c r="B247" s="35" t="s">
        <v>137</v>
      </c>
      <c r="C247" s="28">
        <v>710799999</v>
      </c>
      <c r="D247" s="36">
        <v>340492</v>
      </c>
      <c r="F247" s="37" t="s">
        <v>966</v>
      </c>
      <c r="G247" s="28">
        <v>920195000</v>
      </c>
      <c r="H247" s="38">
        <v>305550</v>
      </c>
      <c r="I247" s="28"/>
      <c r="J247" s="37" t="s">
        <v>987</v>
      </c>
      <c r="K247" s="28">
        <v>921111000</v>
      </c>
      <c r="L247" s="38">
        <v>9772971082</v>
      </c>
      <c r="N247" s="44"/>
      <c r="O247" s="39"/>
      <c r="P247" s="40"/>
      <c r="Q247" s="40" t="s">
        <v>988</v>
      </c>
      <c r="R247" s="40"/>
      <c r="S247" s="41"/>
      <c r="U247" s="39"/>
      <c r="V247" s="40"/>
      <c r="W247" s="40" t="s">
        <v>377</v>
      </c>
      <c r="X247" s="40"/>
      <c r="Y247" s="41"/>
      <c r="Z247" s="79">
        <v>0</v>
      </c>
      <c r="AA247" s="76"/>
      <c r="AB247" s="79">
        <v>0</v>
      </c>
      <c r="AC247" s="84"/>
      <c r="AU247" s="7"/>
      <c r="AV247" s="7"/>
      <c r="AW247" s="7"/>
      <c r="AX247" s="7"/>
      <c r="AY247" s="7"/>
    </row>
    <row r="248" spans="2:51" ht="13.5">
      <c r="B248" s="35" t="s">
        <v>989</v>
      </c>
      <c r="C248" s="28">
        <v>710799998</v>
      </c>
      <c r="D248" s="36">
        <v>131883885</v>
      </c>
      <c r="F248" s="37" t="s">
        <v>968</v>
      </c>
      <c r="G248" s="28">
        <v>920196000</v>
      </c>
      <c r="H248" s="38">
        <v>30555</v>
      </c>
      <c r="I248" s="28"/>
      <c r="J248" s="37" t="s">
        <v>990</v>
      </c>
      <c r="K248" s="28">
        <v>921111001</v>
      </c>
      <c r="L248" s="38">
        <v>9772971082</v>
      </c>
      <c r="N248" s="44"/>
      <c r="O248" s="39"/>
      <c r="P248" s="40"/>
      <c r="Q248" s="40"/>
      <c r="R248" s="40" t="s">
        <v>378</v>
      </c>
      <c r="S248" s="41"/>
      <c r="U248" s="39"/>
      <c r="V248" s="40"/>
      <c r="W248" s="40"/>
      <c r="X248" s="40" t="s">
        <v>378</v>
      </c>
      <c r="Y248" s="41"/>
      <c r="Z248" s="79">
        <v>0</v>
      </c>
      <c r="AA248" s="76"/>
      <c r="AB248" s="79">
        <v>0</v>
      </c>
      <c r="AC248" s="84"/>
      <c r="AU248" s="7"/>
      <c r="AV248" s="7"/>
      <c r="AW248" s="7"/>
      <c r="AX248" s="7"/>
      <c r="AY248" s="7"/>
    </row>
    <row r="249" spans="2:51" ht="13.5">
      <c r="B249" s="35" t="s">
        <v>78</v>
      </c>
      <c r="C249" s="28">
        <v>711126000</v>
      </c>
      <c r="D249" s="36">
        <v>548706475821</v>
      </c>
      <c r="F249" s="37" t="s">
        <v>970</v>
      </c>
      <c r="G249" s="28">
        <v>920198000</v>
      </c>
      <c r="H249" s="38">
        <v>7595333458</v>
      </c>
      <c r="I249" s="28"/>
      <c r="J249" s="37" t="s">
        <v>991</v>
      </c>
      <c r="K249" s="28">
        <v>921116000</v>
      </c>
      <c r="L249" s="38">
        <v>36751094834</v>
      </c>
      <c r="N249" s="44"/>
      <c r="O249" s="39"/>
      <c r="P249" s="40"/>
      <c r="Q249" s="40"/>
      <c r="R249" s="40" t="s">
        <v>992</v>
      </c>
      <c r="S249" s="41"/>
      <c r="U249" s="39"/>
      <c r="V249" s="40"/>
      <c r="W249" s="40"/>
      <c r="X249" s="40" t="s">
        <v>379</v>
      </c>
      <c r="Y249" s="41"/>
      <c r="Z249" s="79">
        <v>0</v>
      </c>
      <c r="AA249" s="76"/>
      <c r="AB249" s="79">
        <v>0</v>
      </c>
      <c r="AC249" s="84"/>
      <c r="AU249" s="7"/>
      <c r="AV249" s="7"/>
      <c r="AW249" s="7"/>
      <c r="AX249" s="7"/>
      <c r="AY249" s="7"/>
    </row>
    <row r="250" spans="2:51" ht="13.5">
      <c r="B250" s="35" t="s">
        <v>993</v>
      </c>
      <c r="C250" s="28">
        <v>711127000</v>
      </c>
      <c r="D250" s="36">
        <v>548706475821</v>
      </c>
      <c r="F250" s="37" t="s">
        <v>972</v>
      </c>
      <c r="G250" s="28">
        <v>920300000</v>
      </c>
      <c r="H250" s="57">
        <v>497356197622</v>
      </c>
      <c r="I250" s="28"/>
      <c r="J250" s="37" t="s">
        <v>994</v>
      </c>
      <c r="K250" s="28">
        <v>921121000</v>
      </c>
      <c r="L250" s="38">
        <v>3707124</v>
      </c>
      <c r="N250" s="44">
        <v>710726000</v>
      </c>
      <c r="O250" s="39"/>
      <c r="P250" s="40"/>
      <c r="Q250" s="40" t="s">
        <v>995</v>
      </c>
      <c r="R250" s="40"/>
      <c r="S250" s="41"/>
      <c r="U250" s="39"/>
      <c r="V250" s="40"/>
      <c r="W250" s="40" t="s">
        <v>380</v>
      </c>
      <c r="X250" s="40"/>
      <c r="Y250" s="41"/>
      <c r="Z250" s="75">
        <f>VLOOKUP(N250,$C:$D,2,FALSE)</f>
        <v>135477184404</v>
      </c>
      <c r="AA250" s="76"/>
      <c r="AB250" s="83">
        <v>501638538</v>
      </c>
      <c r="AC250" s="84"/>
      <c r="AU250" s="7"/>
      <c r="AV250" s="7"/>
      <c r="AW250" s="7"/>
      <c r="AX250" s="7"/>
      <c r="AY250" s="7"/>
    </row>
    <row r="251" spans="2:51" ht="13.5">
      <c r="B251" s="35" t="s">
        <v>996</v>
      </c>
      <c r="C251" s="28">
        <v>711127001</v>
      </c>
      <c r="D251" s="36">
        <v>414389583000</v>
      </c>
      <c r="F251" s="37" t="s">
        <v>974</v>
      </c>
      <c r="G251" s="28">
        <v>921100000</v>
      </c>
      <c r="H251" s="38">
        <v>360025875524</v>
      </c>
      <c r="I251" s="28"/>
      <c r="J251" s="37" t="s">
        <v>997</v>
      </c>
      <c r="K251" s="28">
        <v>921121100</v>
      </c>
      <c r="L251" s="38">
        <v>28911474</v>
      </c>
      <c r="N251" s="44">
        <v>710799000</v>
      </c>
      <c r="O251" s="39"/>
      <c r="P251" s="40"/>
      <c r="Q251" s="40" t="s">
        <v>998</v>
      </c>
      <c r="R251" s="40"/>
      <c r="S251" s="41"/>
      <c r="U251" s="39"/>
      <c r="V251" s="40"/>
      <c r="W251" s="40" t="s">
        <v>381</v>
      </c>
      <c r="X251" s="40"/>
      <c r="Y251" s="41"/>
      <c r="Z251" s="75">
        <f>VLOOKUP(N251,$C:$D,2,FALSE)</f>
        <v>133316688</v>
      </c>
      <c r="AA251" s="76"/>
      <c r="AB251" s="83">
        <v>304103606</v>
      </c>
      <c r="AC251" s="84"/>
      <c r="AU251" s="7"/>
      <c r="AV251" s="7"/>
      <c r="AW251" s="7"/>
      <c r="AX251" s="7"/>
      <c r="AY251" s="7"/>
    </row>
    <row r="252" spans="2:51" ht="13.5">
      <c r="B252" s="35" t="s">
        <v>999</v>
      </c>
      <c r="C252" s="28">
        <v>711127003</v>
      </c>
      <c r="D252" s="36">
        <v>0</v>
      </c>
      <c r="F252" s="37" t="s">
        <v>976</v>
      </c>
      <c r="G252" s="28">
        <v>921101000</v>
      </c>
      <c r="H252" s="38">
        <v>191783185936</v>
      </c>
      <c r="I252" s="28"/>
      <c r="J252" s="37" t="s">
        <v>1000</v>
      </c>
      <c r="K252" s="28">
        <v>921126000</v>
      </c>
      <c r="L252" s="38">
        <v>701344832</v>
      </c>
      <c r="N252" s="44"/>
      <c r="O252" s="39"/>
      <c r="P252" s="40" t="s">
        <v>78</v>
      </c>
      <c r="Q252" s="40"/>
      <c r="R252" s="40"/>
      <c r="S252" s="41"/>
      <c r="U252" s="39"/>
      <c r="V252" s="40" t="s">
        <v>78</v>
      </c>
      <c r="W252" s="40"/>
      <c r="X252" s="40"/>
      <c r="Y252" s="41"/>
      <c r="Z252" s="75"/>
      <c r="AA252" s="76">
        <f>Z253+Z254+Z255</f>
        <v>548706475821</v>
      </c>
      <c r="AB252" s="83"/>
      <c r="AC252" s="84">
        <f>SUM(AB254:AB255)</f>
        <v>478852078787</v>
      </c>
      <c r="AU252" s="7"/>
      <c r="AV252" s="7"/>
      <c r="AW252" s="7"/>
      <c r="AX252" s="7"/>
      <c r="AY252" s="7"/>
    </row>
    <row r="253" spans="2:51" ht="13.5">
      <c r="B253" s="35" t="s">
        <v>1001</v>
      </c>
      <c r="C253" s="28">
        <v>711127002</v>
      </c>
      <c r="D253" s="36">
        <v>100531200000</v>
      </c>
      <c r="F253" s="37" t="s">
        <v>978</v>
      </c>
      <c r="G253" s="28">
        <v>921101001</v>
      </c>
      <c r="H253" s="38">
        <v>190993969085</v>
      </c>
      <c r="I253" s="28"/>
      <c r="J253" s="37" t="s">
        <v>1002</v>
      </c>
      <c r="K253" s="28">
        <v>921600000</v>
      </c>
      <c r="L253" s="38">
        <v>663006076</v>
      </c>
      <c r="N253" s="44"/>
      <c r="O253" s="39"/>
      <c r="P253" s="40"/>
      <c r="Q253" s="40" t="s">
        <v>382</v>
      </c>
      <c r="R253" s="40"/>
      <c r="S253" s="41"/>
      <c r="U253" s="39"/>
      <c r="V253" s="40"/>
      <c r="W253" s="40" t="s">
        <v>382</v>
      </c>
      <c r="X253" s="40"/>
      <c r="Y253" s="41"/>
      <c r="Z253" s="79">
        <v>0</v>
      </c>
      <c r="AA253" s="76"/>
      <c r="AB253" s="79">
        <v>0</v>
      </c>
      <c r="AC253" s="84"/>
      <c r="AU253" s="7"/>
      <c r="AV253" s="7"/>
      <c r="AW253" s="7"/>
      <c r="AX253" s="7"/>
      <c r="AY253" s="7"/>
    </row>
    <row r="254" spans="2:51" ht="13.5">
      <c r="B254" s="35" t="s">
        <v>1003</v>
      </c>
      <c r="C254" s="28">
        <v>711127004</v>
      </c>
      <c r="D254" s="36">
        <v>33785692821</v>
      </c>
      <c r="F254" s="37" t="s">
        <v>979</v>
      </c>
      <c r="G254" s="28">
        <v>921101011</v>
      </c>
      <c r="H254" s="38">
        <v>789216851</v>
      </c>
      <c r="I254" s="28"/>
      <c r="J254" s="37" t="s">
        <v>1004</v>
      </c>
      <c r="K254" s="28">
        <v>921601000</v>
      </c>
      <c r="L254" s="38">
        <v>350668178</v>
      </c>
      <c r="N254" s="44">
        <v>711127000</v>
      </c>
      <c r="O254" s="39"/>
      <c r="P254" s="40"/>
      <c r="Q254" s="40" t="s">
        <v>1005</v>
      </c>
      <c r="R254" s="40"/>
      <c r="S254" s="41"/>
      <c r="U254" s="39"/>
      <c r="V254" s="40"/>
      <c r="W254" s="40" t="s">
        <v>383</v>
      </c>
      <c r="X254" s="40"/>
      <c r="Y254" s="41"/>
      <c r="Z254" s="75">
        <f>VLOOKUP(N254,$C:$D,2,FALSE)</f>
        <v>548706475821</v>
      </c>
      <c r="AA254" s="76"/>
      <c r="AB254" s="83">
        <f>356695875000+59279360000+48973263747</f>
        <v>464948498747</v>
      </c>
      <c r="AC254" s="84"/>
      <c r="AU254" s="7"/>
      <c r="AV254" s="7"/>
      <c r="AW254" s="7"/>
      <c r="AX254" s="7"/>
      <c r="AY254" s="7"/>
    </row>
    <row r="255" spans="2:51" ht="13.5">
      <c r="B255" s="35" t="s">
        <v>1006</v>
      </c>
      <c r="C255" s="28">
        <v>700100000</v>
      </c>
      <c r="D255" s="36">
        <v>2883162994945</v>
      </c>
      <c r="F255" s="37" t="s">
        <v>980</v>
      </c>
      <c r="G255" s="28">
        <v>921102000</v>
      </c>
      <c r="H255" s="38">
        <v>933030583</v>
      </c>
      <c r="I255" s="28"/>
      <c r="J255" s="37" t="s">
        <v>1007</v>
      </c>
      <c r="K255" s="28">
        <v>921601001</v>
      </c>
      <c r="L255" s="38">
        <v>614369925</v>
      </c>
      <c r="N255" s="44"/>
      <c r="O255" s="39"/>
      <c r="P255" s="40"/>
      <c r="Q255" s="40" t="s">
        <v>1008</v>
      </c>
      <c r="R255" s="40"/>
      <c r="S255" s="41"/>
      <c r="U255" s="39"/>
      <c r="V255" s="40"/>
      <c r="W255" s="40" t="s">
        <v>384</v>
      </c>
      <c r="X255" s="40"/>
      <c r="Y255" s="41"/>
      <c r="Z255" s="79">
        <v>0</v>
      </c>
      <c r="AA255" s="76"/>
      <c r="AB255" s="83">
        <v>13903580040</v>
      </c>
      <c r="AC255" s="84"/>
      <c r="AU255" s="7"/>
      <c r="AV255" s="7"/>
      <c r="AW255" s="7"/>
      <c r="AX255" s="7"/>
      <c r="AY255" s="7"/>
    </row>
    <row r="256" spans="2:51" ht="13.5">
      <c r="B256" s="35" t="s">
        <v>1009</v>
      </c>
      <c r="C256" s="28">
        <v>710300000</v>
      </c>
      <c r="D256" s="46">
        <v>926741311985</v>
      </c>
      <c r="F256" s="37" t="s">
        <v>982</v>
      </c>
      <c r="G256" s="28">
        <v>921106000</v>
      </c>
      <c r="H256" s="38">
        <v>950638022</v>
      </c>
      <c r="I256" s="28"/>
      <c r="J256" s="37" t="s">
        <v>1010</v>
      </c>
      <c r="K256" s="28">
        <v>921601006</v>
      </c>
      <c r="L256" s="38">
        <v>-263701747</v>
      </c>
      <c r="N256" s="44"/>
      <c r="O256" s="39" t="s">
        <v>239</v>
      </c>
      <c r="P256" s="40"/>
      <c r="Q256" s="40"/>
      <c r="R256" s="40"/>
      <c r="S256" s="41"/>
      <c r="U256" s="39" t="s">
        <v>385</v>
      </c>
      <c r="V256" s="40"/>
      <c r="W256" s="40"/>
      <c r="X256" s="40"/>
      <c r="Y256" s="41"/>
      <c r="Z256" s="75"/>
      <c r="AA256" s="76">
        <f>AA257+AA262</f>
        <v>920478318810</v>
      </c>
      <c r="AB256" s="83"/>
      <c r="AC256" s="84">
        <f>SUM(AC257,AC262)</f>
        <v>412473385272</v>
      </c>
      <c r="AU256" s="7"/>
      <c r="AV256" s="7"/>
      <c r="AW256" s="7"/>
      <c r="AX256" s="7"/>
      <c r="AY256" s="7"/>
    </row>
    <row r="257" spans="2:51" ht="13.5">
      <c r="B257" s="35" t="s">
        <v>80</v>
      </c>
      <c r="C257" s="28">
        <v>710311000</v>
      </c>
      <c r="D257" s="36">
        <v>292741311985</v>
      </c>
      <c r="F257" s="37" t="s">
        <v>984</v>
      </c>
      <c r="G257" s="28">
        <v>921106001</v>
      </c>
      <c r="H257" s="38">
        <v>908944665</v>
      </c>
      <c r="I257" s="28"/>
      <c r="J257" s="37" t="s">
        <v>1011</v>
      </c>
      <c r="K257" s="28">
        <v>921602000</v>
      </c>
      <c r="L257" s="38">
        <v>-418727004</v>
      </c>
      <c r="N257" s="44"/>
      <c r="O257" s="39"/>
      <c r="P257" s="40" t="s">
        <v>210</v>
      </c>
      <c r="Q257" s="40"/>
      <c r="R257" s="40"/>
      <c r="S257" s="41"/>
      <c r="U257" s="39"/>
      <c r="V257" s="40" t="s">
        <v>386</v>
      </c>
      <c r="W257" s="40"/>
      <c r="X257" s="40"/>
      <c r="Y257" s="41"/>
      <c r="Z257" s="75"/>
      <c r="AA257" s="76">
        <f>SUM(Z258:Z261)</f>
        <v>906537179865</v>
      </c>
      <c r="AB257" s="83"/>
      <c r="AC257" s="84">
        <f>SUM(AB258:AB261)</f>
        <v>394316399955</v>
      </c>
      <c r="AU257" s="7"/>
      <c r="AV257" s="7"/>
      <c r="AW257" s="7"/>
      <c r="AX257" s="7"/>
      <c r="AY257" s="7"/>
    </row>
    <row r="258" spans="2:51" ht="13.5">
      <c r="B258" s="35" t="s">
        <v>81</v>
      </c>
      <c r="C258" s="28">
        <v>710311001</v>
      </c>
      <c r="D258" s="36">
        <v>122741311985</v>
      </c>
      <c r="F258" s="37" t="s">
        <v>986</v>
      </c>
      <c r="G258" s="28">
        <v>921106006</v>
      </c>
      <c r="H258" s="38">
        <v>41693357</v>
      </c>
      <c r="I258" s="28"/>
      <c r="J258" s="37" t="s">
        <v>1012</v>
      </c>
      <c r="K258" s="28">
        <v>921606000</v>
      </c>
      <c r="L258" s="38">
        <v>-71987786</v>
      </c>
      <c r="N258" s="44">
        <v>710901000</v>
      </c>
      <c r="O258" s="39"/>
      <c r="P258" s="40"/>
      <c r="Q258" s="40" t="s">
        <v>17</v>
      </c>
      <c r="R258" s="40"/>
      <c r="S258" s="41"/>
      <c r="U258" s="39"/>
      <c r="V258" s="40"/>
      <c r="W258" s="40" t="s">
        <v>17</v>
      </c>
      <c r="X258" s="40"/>
      <c r="Y258" s="41"/>
      <c r="Z258" s="75">
        <f>VLOOKUP(N258,$C:$D,2,FALSE)</f>
        <v>14493910865</v>
      </c>
      <c r="AA258" s="76"/>
      <c r="AB258" s="83">
        <v>43200586955</v>
      </c>
      <c r="AC258" s="84"/>
      <c r="AU258" s="7"/>
      <c r="AV258" s="7"/>
      <c r="AW258" s="7"/>
      <c r="AX258" s="7"/>
      <c r="AY258" s="7"/>
    </row>
    <row r="259" spans="2:51" ht="13.5">
      <c r="B259" s="35" t="s">
        <v>82</v>
      </c>
      <c r="C259" s="28">
        <v>710311021</v>
      </c>
      <c r="D259" s="36">
        <v>100000000000</v>
      </c>
      <c r="F259" s="37" t="s">
        <v>987</v>
      </c>
      <c r="G259" s="28">
        <v>921111000</v>
      </c>
      <c r="H259" s="38">
        <v>46338071907</v>
      </c>
      <c r="I259" s="28"/>
      <c r="J259" s="37" t="s">
        <v>1013</v>
      </c>
      <c r="K259" s="28">
        <v>921611000</v>
      </c>
      <c r="L259" s="38">
        <v>753995744</v>
      </c>
      <c r="N259" s="44">
        <v>710906000</v>
      </c>
      <c r="O259" s="39"/>
      <c r="P259" s="40"/>
      <c r="Q259" s="40" t="s">
        <v>79</v>
      </c>
      <c r="R259" s="40"/>
      <c r="S259" s="41"/>
      <c r="U259" s="39"/>
      <c r="V259" s="40"/>
      <c r="W259" s="40" t="s">
        <v>79</v>
      </c>
      <c r="X259" s="40"/>
      <c r="Y259" s="41"/>
      <c r="Z259" s="75">
        <f>VLOOKUP(N259,$C:$D,2,FALSE)</f>
        <v>313646669000</v>
      </c>
      <c r="AA259" s="76"/>
      <c r="AB259" s="83">
        <v>310940973000</v>
      </c>
      <c r="AC259" s="84"/>
      <c r="AU259" s="7"/>
      <c r="AV259" s="7"/>
      <c r="AW259" s="7"/>
      <c r="AX259" s="7"/>
      <c r="AY259" s="7"/>
    </row>
    <row r="260" spans="2:51" ht="13.5">
      <c r="B260" s="35" t="s">
        <v>394</v>
      </c>
      <c r="C260" s="28">
        <v>710311090</v>
      </c>
      <c r="D260" s="36">
        <v>70000000000</v>
      </c>
      <c r="F260" s="37" t="s">
        <v>990</v>
      </c>
      <c r="G260" s="28">
        <v>921111001</v>
      </c>
      <c r="H260" s="38">
        <v>46338071907</v>
      </c>
      <c r="I260" s="28"/>
      <c r="J260" s="37" t="s">
        <v>1014</v>
      </c>
      <c r="K260" s="28">
        <v>921611001</v>
      </c>
      <c r="L260" s="38">
        <v>753995744</v>
      </c>
      <c r="N260" s="44">
        <v>710909000</v>
      </c>
      <c r="O260" s="39"/>
      <c r="P260" s="40"/>
      <c r="Q260" s="40" t="s">
        <v>153</v>
      </c>
      <c r="R260" s="40"/>
      <c r="S260" s="41"/>
      <c r="U260" s="39"/>
      <c r="V260" s="40"/>
      <c r="W260" s="40" t="s">
        <v>387</v>
      </c>
      <c r="X260" s="40"/>
      <c r="Y260" s="41"/>
      <c r="Z260" s="75">
        <f>VLOOKUP(N260,$C:$D,2,FALSE)</f>
        <v>240671600000</v>
      </c>
      <c r="AA260" s="76"/>
      <c r="AB260" s="83">
        <v>40174840000</v>
      </c>
      <c r="AC260" s="84"/>
      <c r="AU260" s="7"/>
      <c r="AV260" s="7"/>
      <c r="AW260" s="7"/>
      <c r="AX260" s="7"/>
      <c r="AY260" s="7"/>
    </row>
    <row r="261" spans="2:51" ht="13.5">
      <c r="B261" s="35" t="s">
        <v>1015</v>
      </c>
      <c r="C261" s="28">
        <v>710398000</v>
      </c>
      <c r="D261" s="36">
        <v>370000000000</v>
      </c>
      <c r="F261" s="37" t="s">
        <v>991</v>
      </c>
      <c r="G261" s="28">
        <v>921116000</v>
      </c>
      <c r="H261" s="38">
        <v>117890129524</v>
      </c>
      <c r="I261" s="28"/>
      <c r="J261" s="37" t="s">
        <v>1016</v>
      </c>
      <c r="K261" s="28">
        <v>921616000</v>
      </c>
      <c r="L261" s="38">
        <v>49056944</v>
      </c>
      <c r="N261" s="44">
        <v>710998000</v>
      </c>
      <c r="O261" s="39"/>
      <c r="P261" s="40"/>
      <c r="Q261" s="40" t="s">
        <v>134</v>
      </c>
      <c r="R261" s="40"/>
      <c r="S261" s="41"/>
      <c r="U261" s="39"/>
      <c r="V261" s="40"/>
      <c r="W261" s="40" t="s">
        <v>134</v>
      </c>
      <c r="X261" s="40"/>
      <c r="Y261" s="41"/>
      <c r="Z261" s="75">
        <f>VLOOKUP(N261,$C:$D,2,FALSE)</f>
        <v>337725000000</v>
      </c>
      <c r="AA261" s="76"/>
      <c r="AB261" s="79">
        <v>0</v>
      </c>
      <c r="AC261" s="84"/>
      <c r="AU261" s="7"/>
      <c r="AV261" s="7"/>
      <c r="AW261" s="7"/>
      <c r="AX261" s="7"/>
      <c r="AY261" s="7"/>
    </row>
    <row r="262" spans="2:51" ht="13.5">
      <c r="B262" s="35" t="s">
        <v>1017</v>
      </c>
      <c r="C262" s="28">
        <v>710398100</v>
      </c>
      <c r="D262" s="36">
        <v>220000000000</v>
      </c>
      <c r="F262" s="37" t="s">
        <v>994</v>
      </c>
      <c r="G262" s="28">
        <v>921121000</v>
      </c>
      <c r="H262" s="38">
        <v>63975343</v>
      </c>
      <c r="I262" s="28"/>
      <c r="J262" s="37" t="s">
        <v>1018</v>
      </c>
      <c r="K262" s="28">
        <v>921698000</v>
      </c>
      <c r="L262" s="38">
        <v>0</v>
      </c>
      <c r="N262" s="44"/>
      <c r="O262" s="39"/>
      <c r="P262" s="40" t="s">
        <v>131</v>
      </c>
      <c r="Q262" s="40"/>
      <c r="R262" s="40"/>
      <c r="S262" s="41"/>
      <c r="U262" s="39"/>
      <c r="V262" s="40" t="s">
        <v>388</v>
      </c>
      <c r="W262" s="40"/>
      <c r="X262" s="40"/>
      <c r="Y262" s="41"/>
      <c r="Z262" s="75"/>
      <c r="AA262" s="76">
        <f>Z263+Z266</f>
        <v>13941138945</v>
      </c>
      <c r="AB262" s="83"/>
      <c r="AC262" s="84">
        <f>SUM(AB263,AB266)</f>
        <v>18156985317</v>
      </c>
      <c r="AU262" s="7"/>
      <c r="AV262" s="7"/>
      <c r="AW262" s="7"/>
      <c r="AX262" s="7"/>
      <c r="AY262" s="7"/>
    </row>
    <row r="263" spans="2:51" ht="13.5">
      <c r="B263" s="35" t="s">
        <v>397</v>
      </c>
      <c r="C263" s="28">
        <v>710399000</v>
      </c>
      <c r="D263" s="36">
        <v>44000000000</v>
      </c>
      <c r="F263" s="37" t="s">
        <v>997</v>
      </c>
      <c r="G263" s="28">
        <v>921121100</v>
      </c>
      <c r="H263" s="38">
        <v>675563104</v>
      </c>
      <c r="I263" s="28"/>
      <c r="J263" s="37" t="s">
        <v>1019</v>
      </c>
      <c r="K263" s="28">
        <v>922100000</v>
      </c>
      <c r="L263" s="38">
        <v>45018037854</v>
      </c>
      <c r="N263" s="44"/>
      <c r="O263" s="39"/>
      <c r="P263" s="40"/>
      <c r="Q263" s="40" t="s">
        <v>189</v>
      </c>
      <c r="R263" s="40"/>
      <c r="S263" s="41"/>
      <c r="U263" s="39"/>
      <c r="V263" s="40"/>
      <c r="W263" s="40" t="s">
        <v>306</v>
      </c>
      <c r="X263" s="40"/>
      <c r="Y263" s="41"/>
      <c r="Z263" s="75">
        <f>Z264</f>
        <v>7518345000</v>
      </c>
      <c r="AA263" s="76"/>
      <c r="AB263" s="83">
        <f>SUM(AB264)</f>
        <v>12720507800</v>
      </c>
      <c r="AC263" s="84"/>
      <c r="AU263" s="7"/>
      <c r="AV263" s="7"/>
      <c r="AW263" s="7"/>
      <c r="AX263" s="7"/>
      <c r="AY263" s="7"/>
    </row>
    <row r="264" spans="2:51" ht="13.5">
      <c r="B264" s="35" t="s">
        <v>1020</v>
      </c>
      <c r="C264" s="28">
        <v>710400000</v>
      </c>
      <c r="D264" s="36">
        <v>1049884503095</v>
      </c>
      <c r="F264" s="37" t="s">
        <v>1000</v>
      </c>
      <c r="G264" s="28">
        <v>921126000</v>
      </c>
      <c r="H264" s="38">
        <v>1391281105</v>
      </c>
      <c r="I264" s="28"/>
      <c r="J264" s="37" t="s">
        <v>1004</v>
      </c>
      <c r="K264" s="28">
        <v>922101000</v>
      </c>
      <c r="L264" s="38">
        <v>-276310440</v>
      </c>
      <c r="N264" s="44"/>
      <c r="O264" s="39"/>
      <c r="P264" s="40"/>
      <c r="Q264" s="40"/>
      <c r="R264" s="40" t="s">
        <v>232</v>
      </c>
      <c r="S264" s="41"/>
      <c r="U264" s="39"/>
      <c r="V264" s="40"/>
      <c r="W264" s="40"/>
      <c r="X264" s="40" t="s">
        <v>307</v>
      </c>
      <c r="Y264" s="41"/>
      <c r="Z264" s="75">
        <f>Z265</f>
        <v>7518345000</v>
      </c>
      <c r="AA264" s="76"/>
      <c r="AB264" s="83">
        <f>SUM(AB265)</f>
        <v>12720507800</v>
      </c>
      <c r="AC264" s="84"/>
      <c r="AU264" s="7"/>
      <c r="AV264" s="7"/>
      <c r="AW264" s="7"/>
      <c r="AX264" s="7"/>
      <c r="AY264" s="7"/>
    </row>
    <row r="265" spans="2:51" ht="13.5">
      <c r="B265" s="35" t="s">
        <v>83</v>
      </c>
      <c r="C265" s="28">
        <v>710500000</v>
      </c>
      <c r="D265" s="36">
        <v>862132738394</v>
      </c>
      <c r="F265" s="37" t="s">
        <v>1002</v>
      </c>
      <c r="G265" s="28">
        <v>921600000</v>
      </c>
      <c r="H265" s="38">
        <v>12013107362</v>
      </c>
      <c r="I265" s="28"/>
      <c r="J265" s="37" t="s">
        <v>1021</v>
      </c>
      <c r="K265" s="28">
        <v>922106000</v>
      </c>
      <c r="L265" s="38">
        <v>-376497419</v>
      </c>
      <c r="N265" s="44">
        <v>711001000</v>
      </c>
      <c r="O265" s="39"/>
      <c r="P265" s="40"/>
      <c r="Q265" s="40"/>
      <c r="R265" s="40"/>
      <c r="S265" s="41" t="s">
        <v>132</v>
      </c>
      <c r="U265" s="39"/>
      <c r="V265" s="40"/>
      <c r="W265" s="40"/>
      <c r="X265" s="40"/>
      <c r="Y265" s="41" t="s">
        <v>132</v>
      </c>
      <c r="Z265" s="75">
        <f>VLOOKUP(N265,$C:$D,2,FALSE)</f>
        <v>7518345000</v>
      </c>
      <c r="AA265" s="76"/>
      <c r="AB265" s="83">
        <v>12720507800</v>
      </c>
      <c r="AC265" s="84"/>
      <c r="AU265" s="7"/>
      <c r="AV265" s="7"/>
      <c r="AW265" s="7"/>
      <c r="AX265" s="7"/>
      <c r="AY265" s="7"/>
    </row>
    <row r="266" spans="2:51" ht="13.5">
      <c r="B266" s="35" t="s">
        <v>84</v>
      </c>
      <c r="C266" s="28">
        <v>710510000</v>
      </c>
      <c r="D266" s="36">
        <v>187751764701</v>
      </c>
      <c r="F266" s="37" t="s">
        <v>1004</v>
      </c>
      <c r="G266" s="28">
        <v>921601000</v>
      </c>
      <c r="H266" s="38">
        <v>6457384677</v>
      </c>
      <c r="I266" s="28"/>
      <c r="J266" s="37" t="s">
        <v>1022</v>
      </c>
      <c r="K266" s="28">
        <v>922109000</v>
      </c>
      <c r="L266" s="38">
        <v>45670845713</v>
      </c>
      <c r="N266" s="44"/>
      <c r="O266" s="39"/>
      <c r="P266" s="40"/>
      <c r="Q266" s="40" t="s">
        <v>129</v>
      </c>
      <c r="R266" s="40"/>
      <c r="S266" s="41"/>
      <c r="U266" s="39"/>
      <c r="V266" s="40"/>
      <c r="W266" s="40" t="s">
        <v>308</v>
      </c>
      <c r="X266" s="40"/>
      <c r="Y266" s="41"/>
      <c r="Z266" s="75">
        <f>Z267+Z269+Z271</f>
        <v>6422793945</v>
      </c>
      <c r="AA266" s="76"/>
      <c r="AB266" s="83">
        <f>SUM(AB269,AB271)</f>
        <v>5436477517</v>
      </c>
      <c r="AC266" s="84"/>
      <c r="AU266" s="7"/>
      <c r="AV266" s="7"/>
      <c r="AW266" s="7"/>
      <c r="AX266" s="7"/>
      <c r="AY266" s="7"/>
    </row>
    <row r="267" spans="2:51" ht="15.75">
      <c r="B267" s="35" t="s">
        <v>1023</v>
      </c>
      <c r="C267" s="28">
        <v>710900000</v>
      </c>
      <c r="D267" s="36">
        <v>906537179865</v>
      </c>
      <c r="F267" s="37" t="s">
        <v>1007</v>
      </c>
      <c r="G267" s="28">
        <v>921601001</v>
      </c>
      <c r="H267" s="38">
        <v>6456785615</v>
      </c>
      <c r="I267" s="28"/>
      <c r="J267" s="37" t="s">
        <v>1024</v>
      </c>
      <c r="K267" s="28">
        <v>921801000</v>
      </c>
      <c r="L267" s="38">
        <v>5229330220</v>
      </c>
      <c r="N267" s="44"/>
      <c r="O267" s="39"/>
      <c r="P267" s="40"/>
      <c r="Q267" s="40"/>
      <c r="R267" s="40" t="s">
        <v>233</v>
      </c>
      <c r="S267" s="41"/>
      <c r="U267" s="39"/>
      <c r="V267" s="40"/>
      <c r="W267" s="40"/>
      <c r="X267" s="40" t="s">
        <v>307</v>
      </c>
      <c r="Y267" s="41"/>
      <c r="Z267" s="79">
        <f>Z268</f>
        <v>0</v>
      </c>
      <c r="AA267" s="76"/>
      <c r="AB267" s="79">
        <v>0</v>
      </c>
      <c r="AC267" s="84"/>
      <c r="AU267" s="7"/>
      <c r="AV267" s="7"/>
      <c r="AW267" s="7"/>
      <c r="AX267" s="7"/>
      <c r="AY267" s="7"/>
    </row>
    <row r="268" spans="2:51" ht="13.5">
      <c r="B268" s="35" t="s">
        <v>17</v>
      </c>
      <c r="C268" s="28">
        <v>710901000</v>
      </c>
      <c r="D268" s="36">
        <v>14493910865</v>
      </c>
      <c r="F268" s="37" t="s">
        <v>1010</v>
      </c>
      <c r="G268" s="28">
        <v>921601006</v>
      </c>
      <c r="H268" s="38">
        <v>599062</v>
      </c>
      <c r="I268" s="28"/>
      <c r="J268" s="37" t="s">
        <v>1025</v>
      </c>
      <c r="K268" s="28">
        <v>921801006</v>
      </c>
      <c r="L268" s="38">
        <v>5229330220</v>
      </c>
      <c r="N268" s="44">
        <v>710523200</v>
      </c>
      <c r="O268" s="39"/>
      <c r="P268" s="40"/>
      <c r="Q268" s="40"/>
      <c r="R268" s="40"/>
      <c r="S268" s="41" t="s">
        <v>1026</v>
      </c>
      <c r="U268" s="39"/>
      <c r="V268" s="40"/>
      <c r="W268" s="40"/>
      <c r="X268" s="40"/>
      <c r="Y268" s="41" t="s">
        <v>1026</v>
      </c>
      <c r="Z268" s="79">
        <v>0</v>
      </c>
      <c r="AA268" s="76"/>
      <c r="AB268" s="79">
        <v>0</v>
      </c>
      <c r="AC268" s="84"/>
      <c r="AU268" s="7"/>
      <c r="AV268" s="7"/>
      <c r="AW268" s="7"/>
      <c r="AX268" s="7"/>
      <c r="AY268" s="7"/>
    </row>
    <row r="269" spans="2:51" ht="13.5">
      <c r="B269" s="35" t="s">
        <v>79</v>
      </c>
      <c r="C269" s="28">
        <v>710906000</v>
      </c>
      <c r="D269" s="36">
        <v>313646669000</v>
      </c>
      <c r="F269" s="37" t="s">
        <v>1011</v>
      </c>
      <c r="G269" s="28">
        <v>921602000</v>
      </c>
      <c r="H269" s="38">
        <v>1066515262</v>
      </c>
      <c r="I269" s="28"/>
      <c r="J269" s="37" t="s">
        <v>1027</v>
      </c>
      <c r="K269" s="28">
        <v>921801007</v>
      </c>
      <c r="L269" s="38">
        <v>0</v>
      </c>
      <c r="N269" s="44"/>
      <c r="O269" s="39"/>
      <c r="P269" s="40"/>
      <c r="Q269" s="40"/>
      <c r="R269" s="40" t="s">
        <v>1028</v>
      </c>
      <c r="S269" s="41"/>
      <c r="U269" s="39"/>
      <c r="V269" s="40"/>
      <c r="W269" s="40"/>
      <c r="X269" s="40" t="s">
        <v>389</v>
      </c>
      <c r="Y269" s="41"/>
      <c r="Z269" s="79">
        <f>Z270</f>
        <v>0</v>
      </c>
      <c r="AA269" s="76"/>
      <c r="AB269" s="83">
        <f>SUM(AB270)</f>
        <v>2258270323</v>
      </c>
      <c r="AC269" s="84"/>
      <c r="AU269" s="7"/>
      <c r="AV269" s="7"/>
      <c r="AW269" s="7"/>
      <c r="AX269" s="7"/>
      <c r="AY269" s="7"/>
    </row>
    <row r="270" spans="2:51" ht="13.5">
      <c r="B270" s="35" t="s">
        <v>387</v>
      </c>
      <c r="C270" s="28">
        <v>710909000</v>
      </c>
      <c r="D270" s="36">
        <v>240671600000</v>
      </c>
      <c r="F270" s="37" t="s">
        <v>1012</v>
      </c>
      <c r="G270" s="28">
        <v>921606000</v>
      </c>
      <c r="H270" s="38">
        <v>609553751</v>
      </c>
      <c r="I270" s="28"/>
      <c r="J270" s="37" t="s">
        <v>1029</v>
      </c>
      <c r="K270" s="28">
        <v>921806000</v>
      </c>
      <c r="L270" s="38">
        <v>-396609016</v>
      </c>
      <c r="N270" s="44"/>
      <c r="O270" s="39"/>
      <c r="P270" s="40"/>
      <c r="Q270" s="40"/>
      <c r="R270" s="40"/>
      <c r="S270" s="41" t="s">
        <v>154</v>
      </c>
      <c r="U270" s="39"/>
      <c r="V270" s="40"/>
      <c r="W270" s="40"/>
      <c r="X270" s="40"/>
      <c r="Y270" s="41" t="s">
        <v>154</v>
      </c>
      <c r="Z270" s="79">
        <v>0</v>
      </c>
      <c r="AA270" s="76"/>
      <c r="AB270" s="83">
        <v>2258270323</v>
      </c>
      <c r="AC270" s="84"/>
      <c r="AU270" s="7"/>
      <c r="AV270" s="7"/>
      <c r="AW270" s="7"/>
      <c r="AX270" s="7"/>
      <c r="AY270" s="7"/>
    </row>
    <row r="271" spans="2:51" ht="13.5">
      <c r="B271" s="35" t="s">
        <v>1030</v>
      </c>
      <c r="C271" s="28">
        <v>710998000</v>
      </c>
      <c r="D271" s="36">
        <v>337725000000</v>
      </c>
      <c r="F271" s="37" t="s">
        <v>1013</v>
      </c>
      <c r="G271" s="28">
        <v>921611000</v>
      </c>
      <c r="H271" s="38">
        <v>3538370044</v>
      </c>
      <c r="I271" s="28"/>
      <c r="J271" s="37" t="s">
        <v>1031</v>
      </c>
      <c r="K271" s="28">
        <v>921806006</v>
      </c>
      <c r="L271" s="38">
        <v>-396609016</v>
      </c>
      <c r="N271" s="44"/>
      <c r="O271" s="39"/>
      <c r="P271" s="40"/>
      <c r="Q271" s="40"/>
      <c r="R271" s="40" t="s">
        <v>1032</v>
      </c>
      <c r="S271" s="41"/>
      <c r="U271" s="39"/>
      <c r="V271" s="40"/>
      <c r="W271" s="40"/>
      <c r="X271" s="40" t="s">
        <v>390</v>
      </c>
      <c r="Y271" s="41"/>
      <c r="Z271" s="75">
        <f>Z272+Z273</f>
        <v>6422793945</v>
      </c>
      <c r="AA271" s="76"/>
      <c r="AB271" s="83">
        <f>SUM(AB272)</f>
        <v>3178207194</v>
      </c>
      <c r="AC271" s="84"/>
      <c r="AU271" s="7"/>
      <c r="AV271" s="7"/>
      <c r="AW271" s="7"/>
      <c r="AX271" s="7"/>
      <c r="AY271" s="7"/>
    </row>
    <row r="272" spans="2:51" ht="13.5">
      <c r="B272" s="35" t="s">
        <v>1033</v>
      </c>
      <c r="C272" s="28">
        <v>710800004</v>
      </c>
      <c r="D272" s="36">
        <v>0</v>
      </c>
      <c r="F272" s="37" t="s">
        <v>1014</v>
      </c>
      <c r="G272" s="28">
        <v>921611001</v>
      </c>
      <c r="H272" s="38">
        <v>3538370044</v>
      </c>
      <c r="I272" s="28"/>
      <c r="J272" s="37" t="s">
        <v>1034</v>
      </c>
      <c r="K272" s="28">
        <v>921806007</v>
      </c>
      <c r="L272" s="38">
        <v>0</v>
      </c>
      <c r="N272" s="44">
        <v>710522200</v>
      </c>
      <c r="O272" s="39"/>
      <c r="P272" s="40"/>
      <c r="Q272" s="40"/>
      <c r="R272" s="40"/>
      <c r="S272" s="41" t="s">
        <v>211</v>
      </c>
      <c r="U272" s="39"/>
      <c r="V272" s="40"/>
      <c r="W272" s="40"/>
      <c r="X272" s="40"/>
      <c r="Y272" s="41" t="s">
        <v>211</v>
      </c>
      <c r="Z272" s="75">
        <f>VLOOKUP(N272,$C:$D,2,FALSE)</f>
        <v>6526719028</v>
      </c>
      <c r="AA272" s="76"/>
      <c r="AB272" s="83">
        <v>3178207194</v>
      </c>
      <c r="AC272" s="84"/>
      <c r="AU272" s="7"/>
      <c r="AV272" s="7"/>
      <c r="AW272" s="7"/>
      <c r="AX272" s="7"/>
      <c r="AY272" s="7"/>
    </row>
    <row r="273" spans="2:51" ht="13.5">
      <c r="B273" s="35" t="s">
        <v>1035</v>
      </c>
      <c r="C273" s="28">
        <v>711176018</v>
      </c>
      <c r="D273" s="36">
        <v>0</v>
      </c>
      <c r="F273" s="37" t="s">
        <v>1016</v>
      </c>
      <c r="G273" s="28">
        <v>921616000</v>
      </c>
      <c r="H273" s="38">
        <v>341089058</v>
      </c>
      <c r="I273" s="28"/>
      <c r="J273" s="37" t="s">
        <v>1036</v>
      </c>
      <c r="K273" s="28">
        <v>921811000</v>
      </c>
      <c r="L273" s="38">
        <v>568346128</v>
      </c>
      <c r="N273" s="44">
        <v>710529000</v>
      </c>
      <c r="O273" s="39" t="s">
        <v>240</v>
      </c>
      <c r="P273" s="40"/>
      <c r="Q273" s="40"/>
      <c r="R273" s="40"/>
      <c r="S273" s="41"/>
      <c r="U273" s="39"/>
      <c r="V273" s="40"/>
      <c r="W273" s="40"/>
      <c r="X273" s="40"/>
      <c r="Y273" s="41" t="s">
        <v>706</v>
      </c>
      <c r="Z273" s="75">
        <f>VLOOKUP(N273,$C:$D,2,FALSE)</f>
        <v>-103925083</v>
      </c>
      <c r="AA273" s="76"/>
      <c r="AB273" s="79">
        <v>0</v>
      </c>
      <c r="AC273" s="84"/>
      <c r="AU273" s="7"/>
      <c r="AV273" s="7"/>
      <c r="AW273" s="7"/>
      <c r="AX273" s="7"/>
      <c r="AY273" s="7"/>
    </row>
    <row r="274" spans="2:51" ht="13.5">
      <c r="B274" s="35" t="s">
        <v>1037</v>
      </c>
      <c r="C274" s="28">
        <v>711176021</v>
      </c>
      <c r="D274" s="36">
        <v>0</v>
      </c>
      <c r="F274" s="37" t="s">
        <v>1018</v>
      </c>
      <c r="G274" s="28">
        <v>921698000</v>
      </c>
      <c r="H274" s="38">
        <v>194570</v>
      </c>
      <c r="I274" s="28"/>
      <c r="J274" s="37" t="s">
        <v>1038</v>
      </c>
      <c r="K274" s="28">
        <v>921811006</v>
      </c>
      <c r="L274" s="38">
        <v>568346128</v>
      </c>
      <c r="N274" s="44"/>
      <c r="O274" s="39"/>
      <c r="P274" s="40" t="s">
        <v>392</v>
      </c>
      <c r="Q274" s="40"/>
      <c r="R274" s="40"/>
      <c r="S274" s="41"/>
      <c r="U274" s="39" t="s">
        <v>391</v>
      </c>
      <c r="V274" s="40"/>
      <c r="W274" s="40"/>
      <c r="X274" s="40"/>
      <c r="Y274" s="41"/>
      <c r="Z274" s="75"/>
      <c r="AA274" s="76">
        <f>AA275+AA276+AA284</f>
        <v>1976625815080</v>
      </c>
      <c r="AB274" s="83"/>
      <c r="AC274" s="84">
        <f>SUM(AC276,AC284)</f>
        <v>1904058542537</v>
      </c>
      <c r="AU274" s="7"/>
      <c r="AV274" s="7"/>
      <c r="AW274" s="7"/>
      <c r="AX274" s="7"/>
      <c r="AY274" s="7"/>
    </row>
    <row r="275" spans="2:51" ht="13.5">
      <c r="B275" s="35" t="s">
        <v>1039</v>
      </c>
      <c r="C275" s="28">
        <v>711176022</v>
      </c>
      <c r="D275" s="36">
        <v>0</v>
      </c>
      <c r="F275" s="37" t="s">
        <v>1019</v>
      </c>
      <c r="G275" s="28">
        <v>922100000</v>
      </c>
      <c r="H275" s="38">
        <v>54227360494</v>
      </c>
      <c r="I275" s="28"/>
      <c r="J275" s="37" t="s">
        <v>1040</v>
      </c>
      <c r="K275" s="28">
        <v>922211013</v>
      </c>
      <c r="L275" s="38">
        <v>0</v>
      </c>
      <c r="N275" s="44"/>
      <c r="O275" s="39"/>
      <c r="P275" s="40" t="s">
        <v>393</v>
      </c>
      <c r="Q275" s="40"/>
      <c r="R275" s="40"/>
      <c r="S275" s="41"/>
      <c r="U275" s="39"/>
      <c r="V275" s="40" t="s">
        <v>392</v>
      </c>
      <c r="W275" s="40"/>
      <c r="X275" s="40"/>
      <c r="Y275" s="41"/>
      <c r="Z275" s="75"/>
      <c r="AA275" s="80">
        <v>0</v>
      </c>
      <c r="AB275" s="83"/>
      <c r="AC275" s="80">
        <v>0</v>
      </c>
      <c r="AU275" s="7"/>
      <c r="AV275" s="7"/>
      <c r="AW275" s="7"/>
      <c r="AX275" s="7"/>
      <c r="AY275" s="7"/>
    </row>
    <row r="276" spans="2:51" ht="13.5">
      <c r="B276" s="35" t="s">
        <v>1041</v>
      </c>
      <c r="C276" s="28">
        <v>710520000</v>
      </c>
      <c r="D276" s="36">
        <v>13941138945</v>
      </c>
      <c r="F276" s="37" t="s">
        <v>1004</v>
      </c>
      <c r="G276" s="28">
        <v>922101000</v>
      </c>
      <c r="H276" s="38">
        <v>1109076794</v>
      </c>
      <c r="I276" s="28"/>
      <c r="J276" s="37" t="s">
        <v>1042</v>
      </c>
      <c r="K276" s="28">
        <v>922206012</v>
      </c>
      <c r="L276" s="38">
        <v>0</v>
      </c>
      <c r="N276" s="44"/>
      <c r="O276" s="39"/>
      <c r="P276" s="40"/>
      <c r="Q276" s="40" t="s">
        <v>80</v>
      </c>
      <c r="R276" s="40"/>
      <c r="S276" s="41"/>
      <c r="U276" s="39"/>
      <c r="V276" s="40" t="s">
        <v>393</v>
      </c>
      <c r="W276" s="40"/>
      <c r="X276" s="40"/>
      <c r="Y276" s="41"/>
      <c r="Z276" s="75"/>
      <c r="AA276" s="76">
        <f>Z277+Z281+Z282+Z283</f>
        <v>926741311985</v>
      </c>
      <c r="AB276" s="83"/>
      <c r="AC276" s="84">
        <f>SUM(AB277,AB281,AB282,AB283)</f>
        <v>698980426417</v>
      </c>
      <c r="AU276" s="7"/>
      <c r="AV276" s="7"/>
      <c r="AW276" s="7"/>
      <c r="AX276" s="7"/>
      <c r="AY276" s="7"/>
    </row>
    <row r="277" spans="2:51" ht="13.5">
      <c r="B277" s="35" t="s">
        <v>677</v>
      </c>
      <c r="C277" s="28">
        <v>710522000</v>
      </c>
      <c r="D277" s="36">
        <v>6526719028</v>
      </c>
      <c r="F277" s="37" t="s">
        <v>1021</v>
      </c>
      <c r="G277" s="28">
        <v>922106000</v>
      </c>
      <c r="H277" s="38">
        <v>93731244</v>
      </c>
      <c r="I277" s="28"/>
      <c r="J277" s="37" t="s">
        <v>1043</v>
      </c>
      <c r="K277" s="28">
        <v>922600000</v>
      </c>
      <c r="L277" s="38">
        <v>227605994469</v>
      </c>
      <c r="N277" s="44">
        <v>710311001</v>
      </c>
      <c r="O277" s="39"/>
      <c r="P277" s="40"/>
      <c r="Q277" s="40"/>
      <c r="R277" s="40" t="s">
        <v>81</v>
      </c>
      <c r="S277" s="41"/>
      <c r="U277" s="39"/>
      <c r="V277" s="40"/>
      <c r="W277" s="40" t="s">
        <v>80</v>
      </c>
      <c r="X277" s="40"/>
      <c r="Y277" s="41"/>
      <c r="Z277" s="75">
        <f>SUM(Z278:Z280)</f>
        <v>292741311985</v>
      </c>
      <c r="AA277" s="76"/>
      <c r="AB277" s="83">
        <f>SUM(AB278:AB280)</f>
        <v>255480426417</v>
      </c>
      <c r="AC277" s="84"/>
      <c r="AU277" s="7"/>
      <c r="AV277" s="7"/>
      <c r="AW277" s="7"/>
      <c r="AX277" s="7"/>
      <c r="AY277" s="7"/>
    </row>
    <row r="278" spans="2:51" ht="13.5">
      <c r="B278" s="35" t="s">
        <v>680</v>
      </c>
      <c r="C278" s="28">
        <v>710522200</v>
      </c>
      <c r="D278" s="36">
        <v>6526719028</v>
      </c>
      <c r="F278" s="37" t="s">
        <v>1022</v>
      </c>
      <c r="G278" s="28">
        <v>922109000</v>
      </c>
      <c r="H278" s="38">
        <v>53024552456</v>
      </c>
      <c r="I278" s="28"/>
      <c r="J278" s="37" t="s">
        <v>1044</v>
      </c>
      <c r="K278" s="28">
        <v>922621000</v>
      </c>
      <c r="L278" s="38">
        <v>188753972622</v>
      </c>
      <c r="N278" s="44">
        <v>710311021</v>
      </c>
      <c r="O278" s="39"/>
      <c r="P278" s="40"/>
      <c r="Q278" s="40"/>
      <c r="R278" s="40" t="s">
        <v>82</v>
      </c>
      <c r="S278" s="41"/>
      <c r="U278" s="39"/>
      <c r="V278" s="40"/>
      <c r="W278" s="40"/>
      <c r="X278" s="40" t="s">
        <v>81</v>
      </c>
      <c r="Y278" s="41"/>
      <c r="Z278" s="75">
        <f t="shared" ref="Z278:Z283" si="4">VLOOKUP(N277,$C:$D,2,FALSE)</f>
        <v>122741311985</v>
      </c>
      <c r="AA278" s="76"/>
      <c r="AB278" s="83">
        <v>125480426417</v>
      </c>
      <c r="AC278" s="84"/>
      <c r="AU278" s="7"/>
      <c r="AV278" s="7"/>
      <c r="AW278" s="7"/>
      <c r="AX278" s="7"/>
      <c r="AY278" s="7"/>
    </row>
    <row r="279" spans="2:51" ht="13.5">
      <c r="B279" s="35" t="s">
        <v>683</v>
      </c>
      <c r="C279" s="28">
        <v>710523000</v>
      </c>
      <c r="D279" s="36">
        <v>7518345000</v>
      </c>
      <c r="F279" s="37" t="s">
        <v>1024</v>
      </c>
      <c r="G279" s="28">
        <v>921801000</v>
      </c>
      <c r="H279" s="38">
        <v>65541977108</v>
      </c>
      <c r="I279" s="28"/>
      <c r="J279" s="37" t="s">
        <v>1045</v>
      </c>
      <c r="K279" s="28">
        <v>922621100</v>
      </c>
      <c r="L279" s="38">
        <v>2326560000</v>
      </c>
      <c r="N279" s="44">
        <v>710311090</v>
      </c>
      <c r="O279" s="39"/>
      <c r="P279" s="40"/>
      <c r="Q279" s="40"/>
      <c r="R279" s="40" t="s">
        <v>241</v>
      </c>
      <c r="S279" s="41"/>
      <c r="U279" s="39"/>
      <c r="V279" s="40"/>
      <c r="W279" s="40"/>
      <c r="X279" s="40" t="s">
        <v>82</v>
      </c>
      <c r="Y279" s="41"/>
      <c r="Z279" s="75">
        <f t="shared" si="4"/>
        <v>100000000000</v>
      </c>
      <c r="AA279" s="76"/>
      <c r="AB279" s="83">
        <v>80000000000</v>
      </c>
      <c r="AC279" s="84"/>
      <c r="AU279" s="7"/>
      <c r="AV279" s="7"/>
      <c r="AW279" s="7"/>
      <c r="AX279" s="7"/>
      <c r="AY279" s="7"/>
    </row>
    <row r="280" spans="2:51" ht="13.5">
      <c r="B280" s="35" t="s">
        <v>1046</v>
      </c>
      <c r="C280" s="28">
        <v>711001000</v>
      </c>
      <c r="D280" s="36">
        <v>7518345000</v>
      </c>
      <c r="F280" s="37" t="s">
        <v>1025</v>
      </c>
      <c r="G280" s="28">
        <v>921801006</v>
      </c>
      <c r="H280" s="38">
        <v>65541977108</v>
      </c>
      <c r="I280" s="28"/>
      <c r="J280" s="37" t="s">
        <v>1047</v>
      </c>
      <c r="K280" s="28">
        <v>922621110</v>
      </c>
      <c r="L280" s="38">
        <v>2326560000</v>
      </c>
      <c r="N280" s="44">
        <v>710398000</v>
      </c>
      <c r="O280" s="39"/>
      <c r="P280" s="40"/>
      <c r="Q280" s="40" t="s">
        <v>212</v>
      </c>
      <c r="R280" s="40"/>
      <c r="S280" s="41"/>
      <c r="U280" s="39"/>
      <c r="V280" s="40"/>
      <c r="W280" s="40"/>
      <c r="X280" s="40" t="s">
        <v>394</v>
      </c>
      <c r="Y280" s="41"/>
      <c r="Z280" s="75">
        <f t="shared" si="4"/>
        <v>70000000000</v>
      </c>
      <c r="AA280" s="76"/>
      <c r="AB280" s="83">
        <v>50000000000</v>
      </c>
      <c r="AC280" s="84"/>
      <c r="AU280" s="7"/>
      <c r="AV280" s="7"/>
      <c r="AW280" s="7"/>
      <c r="AX280" s="7"/>
      <c r="AY280" s="7"/>
    </row>
    <row r="281" spans="2:51" ht="13.5">
      <c r="B281" s="35" t="s">
        <v>692</v>
      </c>
      <c r="C281" s="28">
        <v>710525000</v>
      </c>
      <c r="D281" s="36">
        <v>0</v>
      </c>
      <c r="F281" s="37" t="s">
        <v>1027</v>
      </c>
      <c r="G281" s="28">
        <v>921801007</v>
      </c>
      <c r="H281" s="38">
        <v>0</v>
      </c>
      <c r="I281" s="28"/>
      <c r="J281" s="37" t="s">
        <v>1048</v>
      </c>
      <c r="K281" s="28">
        <v>922621200</v>
      </c>
      <c r="L281" s="38">
        <v>10343876759</v>
      </c>
      <c r="N281" s="44">
        <v>710398100</v>
      </c>
      <c r="O281" s="39"/>
      <c r="P281" s="40"/>
      <c r="Q281" s="40" t="s">
        <v>213</v>
      </c>
      <c r="R281" s="40"/>
      <c r="S281" s="41"/>
      <c r="U281" s="39"/>
      <c r="V281" s="40"/>
      <c r="W281" s="40" t="s">
        <v>395</v>
      </c>
      <c r="X281" s="40"/>
      <c r="Y281" s="41"/>
      <c r="Z281" s="75">
        <f t="shared" si="4"/>
        <v>370000000000</v>
      </c>
      <c r="AA281" s="76"/>
      <c r="AB281" s="83">
        <v>245000000000</v>
      </c>
      <c r="AC281" s="84"/>
      <c r="AU281" s="7"/>
      <c r="AV281" s="7"/>
      <c r="AW281" s="7"/>
      <c r="AX281" s="7"/>
      <c r="AY281" s="7"/>
    </row>
    <row r="282" spans="2:51" ht="13.5">
      <c r="B282" s="35" t="s">
        <v>1049</v>
      </c>
      <c r="C282" s="28">
        <v>710525200</v>
      </c>
      <c r="D282" s="36">
        <v>0</v>
      </c>
      <c r="F282" s="37" t="s">
        <v>1029</v>
      </c>
      <c r="G282" s="28">
        <v>921806000</v>
      </c>
      <c r="H282" s="38">
        <v>40659457</v>
      </c>
      <c r="I282" s="28"/>
      <c r="J282" s="37" t="s">
        <v>1050</v>
      </c>
      <c r="K282" s="28">
        <v>922621210</v>
      </c>
      <c r="L282" s="38">
        <v>10215773000</v>
      </c>
      <c r="N282" s="44">
        <v>710399000</v>
      </c>
      <c r="O282" s="39"/>
      <c r="P282" s="40"/>
      <c r="Q282" s="40" t="s">
        <v>214</v>
      </c>
      <c r="R282" s="40"/>
      <c r="S282" s="41"/>
      <c r="U282" s="39"/>
      <c r="V282" s="40"/>
      <c r="W282" s="40" t="s">
        <v>396</v>
      </c>
      <c r="X282" s="40"/>
      <c r="Y282" s="41"/>
      <c r="Z282" s="75">
        <f t="shared" si="4"/>
        <v>220000000000</v>
      </c>
      <c r="AA282" s="76"/>
      <c r="AB282" s="83">
        <v>95000000000</v>
      </c>
      <c r="AC282" s="84"/>
      <c r="AU282" s="7"/>
      <c r="AV282" s="7"/>
      <c r="AW282" s="7"/>
      <c r="AX282" s="7"/>
      <c r="AY282" s="7"/>
    </row>
    <row r="283" spans="2:51" ht="13.5">
      <c r="B283" s="35" t="s">
        <v>699</v>
      </c>
      <c r="C283" s="28">
        <v>710529000</v>
      </c>
      <c r="D283" s="36">
        <v>-103925083</v>
      </c>
      <c r="F283" s="37" t="s">
        <v>1031</v>
      </c>
      <c r="G283" s="28">
        <v>921806006</v>
      </c>
      <c r="H283" s="38">
        <v>40659457</v>
      </c>
      <c r="I283" s="28"/>
      <c r="J283" s="37" t="s">
        <v>1051</v>
      </c>
      <c r="K283" s="28">
        <v>922621230</v>
      </c>
      <c r="L283" s="38">
        <v>128103759</v>
      </c>
      <c r="N283" s="44"/>
      <c r="O283" s="39"/>
      <c r="P283" s="40" t="s">
        <v>1052</v>
      </c>
      <c r="Q283" s="40"/>
      <c r="R283" s="40"/>
      <c r="S283" s="41"/>
      <c r="U283" s="39"/>
      <c r="V283" s="40"/>
      <c r="W283" s="40" t="s">
        <v>397</v>
      </c>
      <c r="X283" s="40"/>
      <c r="Y283" s="41"/>
      <c r="Z283" s="75">
        <f t="shared" si="4"/>
        <v>44000000000</v>
      </c>
      <c r="AA283" s="76"/>
      <c r="AB283" s="83">
        <v>103500000000</v>
      </c>
      <c r="AC283" s="84"/>
      <c r="AU283" s="7"/>
      <c r="AV283" s="7"/>
      <c r="AW283" s="7"/>
      <c r="AX283" s="7"/>
      <c r="AY283" s="7"/>
    </row>
    <row r="284" spans="2:51" ht="13.5">
      <c r="B284" s="35" t="s">
        <v>1053</v>
      </c>
      <c r="C284" s="28">
        <v>711100000</v>
      </c>
      <c r="D284" s="36">
        <v>2490771614159</v>
      </c>
      <c r="F284" s="37" t="s">
        <v>1036</v>
      </c>
      <c r="G284" s="28">
        <v>921811000</v>
      </c>
      <c r="H284" s="38">
        <v>5507217677</v>
      </c>
      <c r="I284" s="28"/>
      <c r="J284" s="37" t="s">
        <v>1054</v>
      </c>
      <c r="K284" s="28">
        <v>922621300</v>
      </c>
      <c r="L284" s="38">
        <v>176061602931</v>
      </c>
      <c r="N284" s="44">
        <v>710500000</v>
      </c>
      <c r="O284" s="39"/>
      <c r="P284" s="40"/>
      <c r="Q284" s="40" t="s">
        <v>83</v>
      </c>
      <c r="R284" s="40"/>
      <c r="S284" s="41"/>
      <c r="U284" s="39"/>
      <c r="V284" s="40" t="s">
        <v>398</v>
      </c>
      <c r="W284" s="40"/>
      <c r="X284" s="40"/>
      <c r="Y284" s="41"/>
      <c r="Z284" s="75"/>
      <c r="AA284" s="76">
        <f>SUM(Z285:Z286)</f>
        <v>1049884503095</v>
      </c>
      <c r="AB284" s="83"/>
      <c r="AC284" s="84">
        <f>SUM(AB285:AB286)</f>
        <v>1205078116120</v>
      </c>
      <c r="AU284" s="7"/>
      <c r="AV284" s="7"/>
      <c r="AW284" s="7"/>
      <c r="AX284" s="7"/>
      <c r="AY284" s="7"/>
    </row>
    <row r="285" spans="2:51" ht="13.5">
      <c r="B285" s="35" t="s">
        <v>1055</v>
      </c>
      <c r="C285" s="28">
        <v>711199001</v>
      </c>
      <c r="D285" s="36">
        <v>4620946855</v>
      </c>
      <c r="F285" s="37" t="s">
        <v>1038</v>
      </c>
      <c r="G285" s="28">
        <v>921811006</v>
      </c>
      <c r="H285" s="38">
        <v>5507217677</v>
      </c>
      <c r="I285" s="28"/>
      <c r="J285" s="37" t="s">
        <v>1056</v>
      </c>
      <c r="K285" s="28">
        <v>922621310</v>
      </c>
      <c r="L285" s="38">
        <v>113235157239</v>
      </c>
      <c r="N285" s="44">
        <v>710510000</v>
      </c>
      <c r="O285" s="39"/>
      <c r="P285" s="40"/>
      <c r="Q285" s="40" t="s">
        <v>84</v>
      </c>
      <c r="R285" s="40"/>
      <c r="S285" s="41"/>
      <c r="U285" s="39"/>
      <c r="V285" s="40"/>
      <c r="W285" s="40" t="s">
        <v>83</v>
      </c>
      <c r="X285" s="40"/>
      <c r="Y285" s="41"/>
      <c r="Z285" s="75">
        <f>VLOOKUP(N284,$C:$D,2,FALSE)</f>
        <v>862132738394</v>
      </c>
      <c r="AA285" s="76"/>
      <c r="AB285" s="83">
        <v>682778116120</v>
      </c>
      <c r="AC285" s="84"/>
      <c r="AU285" s="7"/>
      <c r="AV285" s="7"/>
      <c r="AW285" s="7"/>
      <c r="AX285" s="7"/>
      <c r="AY285" s="7"/>
    </row>
    <row r="286" spans="2:51" ht="13.5">
      <c r="B286" s="35" t="s">
        <v>1057</v>
      </c>
      <c r="C286" s="28">
        <v>721300001</v>
      </c>
      <c r="D286" s="36">
        <v>690796463</v>
      </c>
      <c r="F286" s="37" t="s">
        <v>1043</v>
      </c>
      <c r="G286" s="28">
        <v>922600000</v>
      </c>
      <c r="H286" s="38">
        <v>1057562320497</v>
      </c>
      <c r="I286" s="28"/>
      <c r="J286" s="37" t="s">
        <v>1058</v>
      </c>
      <c r="K286" s="28">
        <v>922621315</v>
      </c>
      <c r="L286" s="38">
        <v>1816224000</v>
      </c>
      <c r="N286" s="44"/>
      <c r="O286" s="39" t="s">
        <v>1059</v>
      </c>
      <c r="P286" s="40"/>
      <c r="Q286" s="40"/>
      <c r="R286" s="40"/>
      <c r="S286" s="41"/>
      <c r="U286" s="39"/>
      <c r="V286" s="40"/>
      <c r="W286" s="40" t="s">
        <v>84</v>
      </c>
      <c r="X286" s="40"/>
      <c r="Y286" s="41"/>
      <c r="Z286" s="75">
        <f>VLOOKUP(N285,$C:$D,2,FALSE)</f>
        <v>187751764701</v>
      </c>
      <c r="AA286" s="76"/>
      <c r="AB286" s="83">
        <v>522300000000</v>
      </c>
      <c r="AC286" s="84"/>
      <c r="AU286" s="7"/>
      <c r="AV286" s="7"/>
      <c r="AW286" s="7"/>
      <c r="AX286" s="7"/>
      <c r="AY286" s="7"/>
    </row>
    <row r="287" spans="2:51" ht="13.5">
      <c r="B287" s="35" t="s">
        <v>1060</v>
      </c>
      <c r="C287" s="28">
        <v>722800000</v>
      </c>
      <c r="D287" s="36">
        <v>1026925524</v>
      </c>
      <c r="F287" s="37" t="s">
        <v>1044</v>
      </c>
      <c r="G287" s="28">
        <v>922621000</v>
      </c>
      <c r="H287" s="38">
        <v>1007728627860</v>
      </c>
      <c r="I287" s="28"/>
      <c r="J287" s="37" t="s">
        <v>1061</v>
      </c>
      <c r="K287" s="28">
        <v>922621320</v>
      </c>
      <c r="L287" s="38">
        <v>60277151500</v>
      </c>
      <c r="N287" s="44"/>
      <c r="O287" s="39"/>
      <c r="P287" s="40" t="s">
        <v>1062</v>
      </c>
      <c r="Q287" s="40"/>
      <c r="R287" s="40"/>
      <c r="S287" s="41"/>
      <c r="U287" s="39" t="s">
        <v>399</v>
      </c>
      <c r="V287" s="40"/>
      <c r="W287" s="40"/>
      <c r="X287" s="40"/>
      <c r="Y287" s="41"/>
      <c r="Z287" s="75"/>
      <c r="AA287" s="76">
        <f>AA288+AA289+AA292+AA293+AA302</f>
        <v>2436863462443</v>
      </c>
      <c r="AB287" s="83"/>
      <c r="AC287" s="84">
        <f>SUM(AC289,AC292:AC293,AC302)</f>
        <v>670344737305</v>
      </c>
      <c r="AU287" s="7"/>
      <c r="AV287" s="7"/>
      <c r="AW287" s="7"/>
      <c r="AX287" s="7"/>
      <c r="AY287" s="7"/>
    </row>
    <row r="288" spans="2:51" ht="13.5">
      <c r="B288" s="35" t="s">
        <v>1063</v>
      </c>
      <c r="C288" s="28">
        <v>722801000</v>
      </c>
      <c r="D288" s="36">
        <v>1026925524</v>
      </c>
      <c r="F288" s="37" t="s">
        <v>1045</v>
      </c>
      <c r="G288" s="28">
        <v>922621100</v>
      </c>
      <c r="H288" s="38">
        <v>15686724492</v>
      </c>
      <c r="I288" s="28"/>
      <c r="J288" s="37" t="s">
        <v>1064</v>
      </c>
      <c r="K288" s="28">
        <v>922621330</v>
      </c>
      <c r="L288" s="38">
        <v>675466334</v>
      </c>
      <c r="N288" s="44"/>
      <c r="O288" s="39"/>
      <c r="P288" s="40" t="s">
        <v>1065</v>
      </c>
      <c r="Q288" s="40"/>
      <c r="R288" s="40"/>
      <c r="S288" s="41"/>
      <c r="U288" s="39"/>
      <c r="V288" s="40" t="s">
        <v>400</v>
      </c>
      <c r="W288" s="40"/>
      <c r="X288" s="40"/>
      <c r="Y288" s="41"/>
      <c r="Z288" s="75"/>
      <c r="AA288" s="80">
        <v>0</v>
      </c>
      <c r="AB288" s="83"/>
      <c r="AC288" s="80">
        <v>0</v>
      </c>
      <c r="AU288" s="7"/>
      <c r="AV288" s="7"/>
      <c r="AW288" s="7"/>
      <c r="AX288" s="7"/>
      <c r="AY288" s="7"/>
    </row>
    <row r="289" spans="2:51" ht="13.5">
      <c r="B289" s="35" t="s">
        <v>1066</v>
      </c>
      <c r="C289" s="28">
        <v>722804000</v>
      </c>
      <c r="D289" s="36">
        <v>2830655844</v>
      </c>
      <c r="F289" s="37" t="s">
        <v>1047</v>
      </c>
      <c r="G289" s="28">
        <v>922621110</v>
      </c>
      <c r="H289" s="38">
        <v>15684650000</v>
      </c>
      <c r="I289" s="28"/>
      <c r="J289" s="37" t="s">
        <v>1067</v>
      </c>
      <c r="K289" s="28">
        <v>922621340</v>
      </c>
      <c r="L289" s="38">
        <v>57603858</v>
      </c>
      <c r="N289" s="44">
        <v>711188300</v>
      </c>
      <c r="O289" s="39"/>
      <c r="P289" s="40"/>
      <c r="Q289" s="40" t="s">
        <v>86</v>
      </c>
      <c r="R289" s="40"/>
      <c r="S289" s="41"/>
      <c r="U289" s="39"/>
      <c r="V289" s="40" t="s">
        <v>401</v>
      </c>
      <c r="W289" s="40"/>
      <c r="X289" s="40"/>
      <c r="Y289" s="41"/>
      <c r="Z289" s="75"/>
      <c r="AA289" s="76">
        <f>Z290+Z291</f>
        <v>7859666941</v>
      </c>
      <c r="AB289" s="83"/>
      <c r="AC289" s="80">
        <f>SUM(AB290)</f>
        <v>0</v>
      </c>
      <c r="AU289" s="7"/>
      <c r="AV289" s="7"/>
      <c r="AW289" s="7"/>
      <c r="AX289" s="7"/>
      <c r="AY289" s="7"/>
    </row>
    <row r="290" spans="2:51" ht="13.5">
      <c r="B290" s="35" t="s">
        <v>1068</v>
      </c>
      <c r="C290" s="28">
        <v>722804100</v>
      </c>
      <c r="D290" s="36">
        <v>72569024</v>
      </c>
      <c r="F290" s="37" t="s">
        <v>1069</v>
      </c>
      <c r="G290" s="28">
        <v>922621130</v>
      </c>
      <c r="H290" s="38">
        <v>2074492</v>
      </c>
      <c r="I290" s="28"/>
      <c r="J290" s="37" t="s">
        <v>1070</v>
      </c>
      <c r="K290" s="28">
        <v>922621500</v>
      </c>
      <c r="L290" s="38">
        <v>21932932</v>
      </c>
      <c r="N290" s="44">
        <v>711188200</v>
      </c>
      <c r="O290" s="39"/>
      <c r="P290" s="40"/>
      <c r="Q290" s="40"/>
      <c r="R290" s="40"/>
      <c r="S290" s="41"/>
      <c r="U290" s="39"/>
      <c r="V290" s="40"/>
      <c r="W290" s="40" t="s">
        <v>86</v>
      </c>
      <c r="X290" s="40"/>
      <c r="Y290" s="41"/>
      <c r="Z290" s="75">
        <f>VLOOKUP(N289,$C:$D,2,FALSE)</f>
        <v>7856122342</v>
      </c>
      <c r="AA290" s="76"/>
      <c r="AB290" s="79">
        <v>0</v>
      </c>
      <c r="AC290" s="84"/>
      <c r="AU290" s="7"/>
      <c r="AV290" s="7"/>
      <c r="AW290" s="7"/>
      <c r="AX290" s="7"/>
      <c r="AY290" s="7"/>
    </row>
    <row r="291" spans="2:51" ht="13.5">
      <c r="B291" s="35" t="s">
        <v>1071</v>
      </c>
      <c r="C291" s="28">
        <v>711101000</v>
      </c>
      <c r="D291" s="36">
        <v>39263913025</v>
      </c>
      <c r="F291" s="37" t="s">
        <v>1048</v>
      </c>
      <c r="G291" s="28">
        <v>922621200</v>
      </c>
      <c r="H291" s="38">
        <v>51470906081</v>
      </c>
      <c r="I291" s="28"/>
      <c r="J291" s="37" t="s">
        <v>1072</v>
      </c>
      <c r="K291" s="28">
        <v>922621530</v>
      </c>
      <c r="L291" s="38">
        <v>21932932</v>
      </c>
      <c r="N291" s="44">
        <v>711111000</v>
      </c>
      <c r="O291" s="39"/>
      <c r="P291" s="40" t="s">
        <v>1073</v>
      </c>
      <c r="Q291" s="40"/>
      <c r="R291" s="40"/>
      <c r="S291" s="41"/>
      <c r="U291" s="39"/>
      <c r="V291" s="40"/>
      <c r="W291" s="40" t="s">
        <v>402</v>
      </c>
      <c r="X291" s="40"/>
      <c r="Y291" s="41"/>
      <c r="Z291" s="75">
        <f>VLOOKUP(N290,$C:$D,2,FALSE)</f>
        <v>3544599</v>
      </c>
      <c r="AA291" s="76"/>
      <c r="AB291" s="79">
        <v>0</v>
      </c>
      <c r="AC291" s="84"/>
      <c r="AU291" s="7"/>
      <c r="AV291" s="7"/>
      <c r="AW291" s="7"/>
      <c r="AX291" s="7"/>
      <c r="AY291" s="7"/>
    </row>
    <row r="292" spans="2:51" ht="13.5">
      <c r="B292" s="35" t="s">
        <v>1074</v>
      </c>
      <c r="C292" s="28">
        <v>711101001</v>
      </c>
      <c r="D292" s="36">
        <v>35109371479</v>
      </c>
      <c r="F292" s="37" t="s">
        <v>1050</v>
      </c>
      <c r="G292" s="28">
        <v>922621210</v>
      </c>
      <c r="H292" s="38">
        <v>46406172000</v>
      </c>
      <c r="I292" s="28"/>
      <c r="J292" s="37" t="s">
        <v>1075</v>
      </c>
      <c r="K292" s="28">
        <v>922626000</v>
      </c>
      <c r="L292" s="38">
        <v>38852021847</v>
      </c>
      <c r="N292" s="44">
        <v>711115000</v>
      </c>
      <c r="O292" s="39"/>
      <c r="P292" s="40" t="s">
        <v>1076</v>
      </c>
      <c r="Q292" s="40"/>
      <c r="R292" s="40"/>
      <c r="S292" s="41"/>
      <c r="U292" s="39"/>
      <c r="V292" s="40" t="s">
        <v>403</v>
      </c>
      <c r="W292" s="40"/>
      <c r="X292" s="40"/>
      <c r="Y292" s="41"/>
      <c r="Z292" s="75"/>
      <c r="AA292" s="76">
        <f>VLOOKUP(N292,C:D,2,FALSE)+VLOOKUP(N291,C:D,2,FALSE)</f>
        <v>2328309089809</v>
      </c>
      <c r="AB292" s="83"/>
      <c r="AC292" s="84">
        <v>624833173855</v>
      </c>
      <c r="AU292" s="7"/>
      <c r="AV292" s="7"/>
      <c r="AW292" s="7"/>
      <c r="AX292" s="7"/>
      <c r="AY292" s="7"/>
    </row>
    <row r="293" spans="2:51" ht="13.5">
      <c r="B293" s="35" t="s">
        <v>1077</v>
      </c>
      <c r="C293" s="28">
        <v>711101011</v>
      </c>
      <c r="D293" s="36">
        <v>4154541546</v>
      </c>
      <c r="F293" s="37" t="s">
        <v>1051</v>
      </c>
      <c r="G293" s="28">
        <v>922621230</v>
      </c>
      <c r="H293" s="38">
        <v>5064734081</v>
      </c>
      <c r="I293" s="28"/>
      <c r="J293" s="37" t="s">
        <v>1078</v>
      </c>
      <c r="K293" s="28">
        <v>922626100</v>
      </c>
      <c r="L293" s="38">
        <v>-343400000</v>
      </c>
      <c r="N293" s="44">
        <v>711116001</v>
      </c>
      <c r="O293" s="39"/>
      <c r="P293" s="40"/>
      <c r="Q293" s="40" t="s">
        <v>87</v>
      </c>
      <c r="R293" s="40"/>
      <c r="S293" s="41"/>
      <c r="U293" s="39"/>
      <c r="V293" s="40" t="s">
        <v>404</v>
      </c>
      <c r="W293" s="40"/>
      <c r="X293" s="40"/>
      <c r="Y293" s="41"/>
      <c r="Z293" s="75"/>
      <c r="AA293" s="76">
        <f>SUM(Z294:Z301)</f>
        <v>98417741754</v>
      </c>
      <c r="AB293" s="83"/>
      <c r="AC293" s="84">
        <f>SUM(AB294:AB301)</f>
        <v>43560920712</v>
      </c>
      <c r="AU293" s="7"/>
      <c r="AV293" s="7"/>
      <c r="AW293" s="7"/>
      <c r="AX293" s="7"/>
      <c r="AY293" s="7"/>
    </row>
    <row r="294" spans="2:51" ht="13.5">
      <c r="B294" s="35" t="s">
        <v>1079</v>
      </c>
      <c r="C294" s="28">
        <v>711102000</v>
      </c>
      <c r="D294" s="36">
        <v>2276963939</v>
      </c>
      <c r="F294" s="37" t="s">
        <v>1054</v>
      </c>
      <c r="G294" s="28">
        <v>922621300</v>
      </c>
      <c r="H294" s="38">
        <v>940177276410</v>
      </c>
      <c r="I294" s="28"/>
      <c r="J294" s="37" t="s">
        <v>1080</v>
      </c>
      <c r="K294" s="28">
        <v>922626110</v>
      </c>
      <c r="L294" s="38">
        <v>-343400000</v>
      </c>
      <c r="N294" s="44">
        <v>711116006</v>
      </c>
      <c r="O294" s="39"/>
      <c r="P294" s="40"/>
      <c r="Q294" s="40" t="s">
        <v>88</v>
      </c>
      <c r="R294" s="40"/>
      <c r="S294" s="41"/>
      <c r="U294" s="39"/>
      <c r="V294" s="40"/>
      <c r="W294" s="40" t="s">
        <v>87</v>
      </c>
      <c r="X294" s="40"/>
      <c r="Y294" s="41"/>
      <c r="Z294" s="75">
        <f t="shared" ref="Z294:Z300" si="5">VLOOKUP(N293,$C:$D,2,FALSE)</f>
        <v>422062075</v>
      </c>
      <c r="AA294" s="76"/>
      <c r="AB294" s="83">
        <v>561206540</v>
      </c>
      <c r="AC294" s="84"/>
      <c r="AU294" s="7"/>
      <c r="AV294" s="7"/>
      <c r="AW294" s="7"/>
      <c r="AX294" s="7"/>
      <c r="AY294" s="7"/>
    </row>
    <row r="295" spans="2:51" ht="13.5">
      <c r="B295" s="35" t="s">
        <v>1081</v>
      </c>
      <c r="C295" s="28">
        <v>711188000</v>
      </c>
      <c r="D295" s="36">
        <v>7859666941</v>
      </c>
      <c r="F295" s="37" t="s">
        <v>1056</v>
      </c>
      <c r="G295" s="28">
        <v>922621310</v>
      </c>
      <c r="H295" s="38">
        <v>552660938125</v>
      </c>
      <c r="I295" s="28"/>
      <c r="J295" s="37" t="s">
        <v>1082</v>
      </c>
      <c r="K295" s="28">
        <v>922626200</v>
      </c>
      <c r="L295" s="38">
        <v>6037204033</v>
      </c>
      <c r="N295" s="44">
        <v>711116011</v>
      </c>
      <c r="O295" s="39"/>
      <c r="P295" s="40"/>
      <c r="Q295" s="40" t="s">
        <v>89</v>
      </c>
      <c r="R295" s="40"/>
      <c r="S295" s="41"/>
      <c r="U295" s="39"/>
      <c r="V295" s="40"/>
      <c r="W295" s="40" t="s">
        <v>88</v>
      </c>
      <c r="X295" s="40"/>
      <c r="Y295" s="41"/>
      <c r="Z295" s="75">
        <f t="shared" si="5"/>
        <v>960785305</v>
      </c>
      <c r="AA295" s="76"/>
      <c r="AB295" s="83">
        <v>1734290251</v>
      </c>
      <c r="AC295" s="84"/>
      <c r="AU295" s="7"/>
      <c r="AV295" s="7"/>
      <c r="AW295" s="7"/>
      <c r="AX295" s="7"/>
      <c r="AY295" s="7"/>
    </row>
    <row r="296" spans="2:51" ht="13.5">
      <c r="B296" s="35" t="s">
        <v>86</v>
      </c>
      <c r="C296" s="28">
        <v>711188300</v>
      </c>
      <c r="D296" s="36">
        <v>7856122342</v>
      </c>
      <c r="F296" s="37" t="s">
        <v>1058</v>
      </c>
      <c r="G296" s="28">
        <v>922621315</v>
      </c>
      <c r="H296" s="38">
        <v>10151762000</v>
      </c>
      <c r="I296" s="28"/>
      <c r="J296" s="37" t="s">
        <v>1083</v>
      </c>
      <c r="K296" s="28">
        <v>922626210</v>
      </c>
      <c r="L296" s="38">
        <v>773014000</v>
      </c>
      <c r="N296" s="44">
        <v>711116021</v>
      </c>
      <c r="O296" s="39"/>
      <c r="P296" s="40"/>
      <c r="Q296" s="40" t="s">
        <v>90</v>
      </c>
      <c r="R296" s="40"/>
      <c r="S296" s="41"/>
      <c r="U296" s="39"/>
      <c r="V296" s="40"/>
      <c r="W296" s="40" t="s">
        <v>89</v>
      </c>
      <c r="X296" s="40"/>
      <c r="Y296" s="41"/>
      <c r="Z296" s="75">
        <f t="shared" si="5"/>
        <v>8708944</v>
      </c>
      <c r="AA296" s="76"/>
      <c r="AB296" s="83">
        <v>10431270</v>
      </c>
      <c r="AC296" s="84"/>
      <c r="AU296" s="7"/>
      <c r="AV296" s="7"/>
      <c r="AW296" s="7"/>
      <c r="AX296" s="7"/>
      <c r="AY296" s="7"/>
    </row>
    <row r="297" spans="2:51" ht="13.5">
      <c r="B297" s="35" t="s">
        <v>402</v>
      </c>
      <c r="C297" s="28">
        <v>711188200</v>
      </c>
      <c r="D297" s="36">
        <v>3544599</v>
      </c>
      <c r="F297" s="37" t="s">
        <v>1061</v>
      </c>
      <c r="G297" s="28">
        <v>922621320</v>
      </c>
      <c r="H297" s="38">
        <v>372603221400</v>
      </c>
      <c r="I297" s="28"/>
      <c r="J297" s="37" t="s">
        <v>1084</v>
      </c>
      <c r="K297" s="28">
        <v>922626230</v>
      </c>
      <c r="L297" s="38">
        <v>-155204806</v>
      </c>
      <c r="N297" s="44">
        <v>711116022</v>
      </c>
      <c r="O297" s="39"/>
      <c r="P297" s="40"/>
      <c r="Q297" s="40" t="s">
        <v>91</v>
      </c>
      <c r="R297" s="40"/>
      <c r="S297" s="41"/>
      <c r="U297" s="39"/>
      <c r="V297" s="40"/>
      <c r="W297" s="40" t="s">
        <v>90</v>
      </c>
      <c r="X297" s="40"/>
      <c r="Y297" s="41"/>
      <c r="Z297" s="79">
        <f t="shared" si="5"/>
        <v>0</v>
      </c>
      <c r="AA297" s="76"/>
      <c r="AB297" s="83">
        <v>56254374</v>
      </c>
      <c r="AC297" s="84"/>
      <c r="AU297" s="7"/>
      <c r="AV297" s="7"/>
      <c r="AW297" s="7"/>
      <c r="AX297" s="7"/>
      <c r="AY297" s="7"/>
    </row>
    <row r="298" spans="2:51" ht="13.5">
      <c r="B298" s="35" t="s">
        <v>1085</v>
      </c>
      <c r="C298" s="28">
        <v>711111000</v>
      </c>
      <c r="D298" s="36">
        <v>1678001677</v>
      </c>
      <c r="F298" s="37" t="s">
        <v>1064</v>
      </c>
      <c r="G298" s="28">
        <v>922621330</v>
      </c>
      <c r="H298" s="38">
        <v>4575250781</v>
      </c>
      <c r="I298" s="28"/>
      <c r="J298" s="37" t="s">
        <v>1086</v>
      </c>
      <c r="K298" s="28">
        <v>922626240</v>
      </c>
      <c r="L298" s="38">
        <v>5419394839</v>
      </c>
      <c r="N298" s="44">
        <v>711116023</v>
      </c>
      <c r="O298" s="39"/>
      <c r="P298" s="40"/>
      <c r="Q298" s="40" t="s">
        <v>215</v>
      </c>
      <c r="R298" s="40"/>
      <c r="S298" s="41"/>
      <c r="U298" s="39"/>
      <c r="V298" s="40"/>
      <c r="W298" s="40" t="s">
        <v>91</v>
      </c>
      <c r="X298" s="40"/>
      <c r="Y298" s="41"/>
      <c r="Z298" s="75">
        <f t="shared" si="5"/>
        <v>85821437977</v>
      </c>
      <c r="AA298" s="76"/>
      <c r="AB298" s="83">
        <v>37081164902</v>
      </c>
      <c r="AC298" s="84"/>
      <c r="AU298" s="7"/>
      <c r="AV298" s="7"/>
      <c r="AW298" s="7"/>
      <c r="AX298" s="7"/>
      <c r="AY298" s="7"/>
    </row>
    <row r="299" spans="2:51" ht="13.5">
      <c r="B299" s="35" t="s">
        <v>1087</v>
      </c>
      <c r="C299" s="28">
        <v>711115000</v>
      </c>
      <c r="D299" s="36">
        <v>2326631088132</v>
      </c>
      <c r="F299" s="37" t="s">
        <v>1067</v>
      </c>
      <c r="G299" s="28">
        <v>922621340</v>
      </c>
      <c r="H299" s="38">
        <v>186104104</v>
      </c>
      <c r="I299" s="28"/>
      <c r="J299" s="37" t="s">
        <v>1088</v>
      </c>
      <c r="K299" s="28">
        <v>922626300</v>
      </c>
      <c r="L299" s="38">
        <v>33115796414</v>
      </c>
      <c r="N299" s="44">
        <v>711116030</v>
      </c>
      <c r="O299" s="39"/>
      <c r="P299" s="40"/>
      <c r="Q299" s="40" t="s">
        <v>216</v>
      </c>
      <c r="R299" s="40"/>
      <c r="S299" s="41"/>
      <c r="U299" s="39"/>
      <c r="V299" s="40"/>
      <c r="W299" s="40" t="s">
        <v>405</v>
      </c>
      <c r="X299" s="40"/>
      <c r="Y299" s="41"/>
      <c r="Z299" s="75">
        <f t="shared" si="5"/>
        <v>1023459247</v>
      </c>
      <c r="AA299" s="76"/>
      <c r="AB299" s="83">
        <v>896920463</v>
      </c>
      <c r="AC299" s="84"/>
      <c r="AQ299" s="44">
        <v>711116997</v>
      </c>
      <c r="AU299" s="7"/>
      <c r="AV299" s="7"/>
      <c r="AW299" s="7"/>
      <c r="AX299" s="7"/>
      <c r="AY299" s="7"/>
    </row>
    <row r="300" spans="2:51" ht="13.5">
      <c r="B300" s="35" t="s">
        <v>1089</v>
      </c>
      <c r="C300" s="28">
        <v>711115100</v>
      </c>
      <c r="D300" s="36">
        <v>2195376145</v>
      </c>
      <c r="F300" s="37" t="s">
        <v>1090</v>
      </c>
      <c r="G300" s="28">
        <v>922621350</v>
      </c>
      <c r="H300" s="38">
        <v>0</v>
      </c>
      <c r="I300" s="28"/>
      <c r="J300" s="37" t="s">
        <v>1091</v>
      </c>
      <c r="K300" s="28">
        <v>922626310</v>
      </c>
      <c r="L300" s="38">
        <v>28815312322</v>
      </c>
      <c r="N300" s="44"/>
      <c r="O300" s="39"/>
      <c r="P300" s="40"/>
      <c r="Q300" s="40" t="s">
        <v>217</v>
      </c>
      <c r="R300" s="40"/>
      <c r="S300" s="41"/>
      <c r="U300" s="39"/>
      <c r="V300" s="40"/>
      <c r="W300" s="40" t="s">
        <v>406</v>
      </c>
      <c r="X300" s="40"/>
      <c r="Y300" s="41"/>
      <c r="Z300" s="75">
        <f t="shared" si="5"/>
        <v>35958382</v>
      </c>
      <c r="AA300" s="76"/>
      <c r="AB300" s="83">
        <v>40703711</v>
      </c>
      <c r="AC300" s="84"/>
      <c r="AQ300" s="44">
        <v>711116998</v>
      </c>
      <c r="AU300" s="7"/>
      <c r="AV300" s="7"/>
      <c r="AW300" s="7"/>
      <c r="AX300" s="7"/>
      <c r="AY300" s="7"/>
    </row>
    <row r="301" spans="2:51" ht="13.5">
      <c r="B301" s="35" t="s">
        <v>1092</v>
      </c>
      <c r="C301" s="28">
        <v>711115200</v>
      </c>
      <c r="D301" s="36">
        <v>2324425132198</v>
      </c>
      <c r="F301" s="37" t="s">
        <v>1070</v>
      </c>
      <c r="G301" s="28">
        <v>922621500</v>
      </c>
      <c r="H301" s="38">
        <v>393720877</v>
      </c>
      <c r="I301" s="28"/>
      <c r="J301" s="37" t="s">
        <v>1093</v>
      </c>
      <c r="K301" s="28">
        <v>922626320</v>
      </c>
      <c r="L301" s="38">
        <v>4701562000</v>
      </c>
      <c r="N301" s="44">
        <v>711102000</v>
      </c>
      <c r="O301" s="39"/>
      <c r="P301" s="40" t="s">
        <v>1094</v>
      </c>
      <c r="Q301" s="40"/>
      <c r="R301" s="40"/>
      <c r="S301" s="41"/>
      <c r="U301" s="39"/>
      <c r="V301" s="40"/>
      <c r="W301" s="40" t="s">
        <v>407</v>
      </c>
      <c r="X301" s="40"/>
      <c r="Y301" s="41"/>
      <c r="Z301" s="75">
        <f>VLOOKUP(AQ300,C:D,2,FALSE)+VLOOKUP(AQ301,C:D,2,FALSE)+VLOOKUP(AQ299,C:D,2,FALSE)</f>
        <v>10145329824</v>
      </c>
      <c r="AA301" s="76"/>
      <c r="AB301" s="83">
        <v>3179949201</v>
      </c>
      <c r="AC301" s="84"/>
      <c r="AQ301" s="44">
        <v>711116999</v>
      </c>
      <c r="AU301" s="7"/>
      <c r="AV301" s="7"/>
      <c r="AW301" s="7"/>
      <c r="AX301" s="7"/>
      <c r="AY301" s="7"/>
    </row>
    <row r="302" spans="2:51" ht="13.5">
      <c r="B302" s="35" t="s">
        <v>1095</v>
      </c>
      <c r="C302" s="28">
        <v>711115300</v>
      </c>
      <c r="D302" s="36">
        <v>10579789</v>
      </c>
      <c r="F302" s="37" t="s">
        <v>1072</v>
      </c>
      <c r="G302" s="28">
        <v>922621530</v>
      </c>
      <c r="H302" s="38">
        <v>393720877</v>
      </c>
      <c r="I302" s="28"/>
      <c r="J302" s="37" t="s">
        <v>1096</v>
      </c>
      <c r="K302" s="28">
        <v>922626330</v>
      </c>
      <c r="L302" s="38">
        <v>0</v>
      </c>
      <c r="N302" s="44"/>
      <c r="O302" s="39" t="s">
        <v>1097</v>
      </c>
      <c r="P302" s="40"/>
      <c r="Q302" s="40"/>
      <c r="R302" s="40"/>
      <c r="S302" s="41"/>
      <c r="U302" s="39"/>
      <c r="V302" s="40" t="s">
        <v>408</v>
      </c>
      <c r="W302" s="40"/>
      <c r="X302" s="40"/>
      <c r="Y302" s="41"/>
      <c r="Z302" s="75"/>
      <c r="AA302" s="76">
        <f>VLOOKUP(N301,C:D,2,FALSE)</f>
        <v>2276963939</v>
      </c>
      <c r="AB302" s="83"/>
      <c r="AC302" s="84">
        <v>1950642738</v>
      </c>
      <c r="AU302" s="7"/>
      <c r="AV302" s="7"/>
      <c r="AW302" s="7"/>
      <c r="AX302" s="7"/>
      <c r="AY302" s="7"/>
    </row>
    <row r="303" spans="2:51" ht="13.5">
      <c r="B303" s="35" t="s">
        <v>1098</v>
      </c>
      <c r="C303" s="28">
        <v>711115301</v>
      </c>
      <c r="D303" s="36">
        <v>0</v>
      </c>
      <c r="F303" s="37" t="s">
        <v>1075</v>
      </c>
      <c r="G303" s="28">
        <v>922626000</v>
      </c>
      <c r="H303" s="38">
        <v>49833692637</v>
      </c>
      <c r="I303" s="28"/>
      <c r="J303" s="37" t="s">
        <v>1099</v>
      </c>
      <c r="K303" s="28">
        <v>922626340</v>
      </c>
      <c r="L303" s="38">
        <v>-401077908</v>
      </c>
      <c r="N303" s="44">
        <v>722801000</v>
      </c>
      <c r="O303" s="39"/>
      <c r="P303" s="40" t="s">
        <v>218</v>
      </c>
      <c r="Q303" s="40"/>
      <c r="R303" s="40"/>
      <c r="S303" s="41"/>
      <c r="U303" s="39" t="s">
        <v>409</v>
      </c>
      <c r="V303" s="40"/>
      <c r="W303" s="40"/>
      <c r="X303" s="40"/>
      <c r="Y303" s="41"/>
      <c r="Z303" s="75"/>
      <c r="AA303" s="76">
        <f>SUM(AA304:AA307)</f>
        <v>4620946855</v>
      </c>
      <c r="AB303" s="83"/>
      <c r="AC303" s="84">
        <f>SUM(AC304:AC307)</f>
        <v>2407405860</v>
      </c>
      <c r="AU303" s="7"/>
      <c r="AV303" s="7"/>
      <c r="AW303" s="7"/>
      <c r="AX303" s="7"/>
      <c r="AY303" s="7"/>
    </row>
    <row r="304" spans="2:51" ht="13.5">
      <c r="B304" s="35" t="s">
        <v>1100</v>
      </c>
      <c r="C304" s="28">
        <v>711116000</v>
      </c>
      <c r="D304" s="36">
        <v>98417741754</v>
      </c>
      <c r="F304" s="37" t="s">
        <v>1078</v>
      </c>
      <c r="G304" s="28">
        <v>922626100</v>
      </c>
      <c r="H304" s="38">
        <v>95920000</v>
      </c>
      <c r="I304" s="28"/>
      <c r="J304" s="37" t="s">
        <v>1101</v>
      </c>
      <c r="K304" s="28">
        <v>922626500</v>
      </c>
      <c r="L304" s="38">
        <v>0</v>
      </c>
      <c r="N304" s="44">
        <v>722804000</v>
      </c>
      <c r="O304" s="39"/>
      <c r="P304" s="40" t="s">
        <v>219</v>
      </c>
      <c r="Q304" s="40"/>
      <c r="R304" s="40"/>
      <c r="S304" s="41"/>
      <c r="U304" s="39"/>
      <c r="V304" s="40" t="s">
        <v>410</v>
      </c>
      <c r="W304" s="40"/>
      <c r="X304" s="40"/>
      <c r="Y304" s="41"/>
      <c r="Z304" s="75"/>
      <c r="AA304" s="76">
        <f>VLOOKUP(N303,C:D,2,FALSE)</f>
        <v>1026925524</v>
      </c>
      <c r="AB304" s="83"/>
      <c r="AC304" s="84">
        <v>309526866</v>
      </c>
      <c r="AU304" s="7"/>
      <c r="AV304" s="7"/>
      <c r="AW304" s="7"/>
      <c r="AX304" s="7"/>
      <c r="AY304" s="7"/>
    </row>
    <row r="305" spans="2:51" ht="13.5">
      <c r="B305" s="35" t="s">
        <v>87</v>
      </c>
      <c r="C305" s="28">
        <v>711116001</v>
      </c>
      <c r="D305" s="36">
        <v>422062075</v>
      </c>
      <c r="F305" s="37" t="s">
        <v>1080</v>
      </c>
      <c r="G305" s="28">
        <v>922626110</v>
      </c>
      <c r="H305" s="38">
        <v>95920000</v>
      </c>
      <c r="I305" s="28"/>
      <c r="J305" s="37" t="s">
        <v>1102</v>
      </c>
      <c r="K305" s="28">
        <v>922626530</v>
      </c>
      <c r="L305" s="38">
        <v>0</v>
      </c>
      <c r="N305" s="44">
        <v>722804100</v>
      </c>
      <c r="O305" s="39"/>
      <c r="P305" s="40" t="s">
        <v>220</v>
      </c>
      <c r="Q305" s="40"/>
      <c r="R305" s="40"/>
      <c r="S305" s="41"/>
      <c r="U305" s="39"/>
      <c r="V305" s="40" t="s">
        <v>411</v>
      </c>
      <c r="W305" s="40"/>
      <c r="X305" s="40"/>
      <c r="Y305" s="41"/>
      <c r="Z305" s="75"/>
      <c r="AA305" s="76">
        <f>VLOOKUP(N304,C:D,2,FALSE)</f>
        <v>2830655844</v>
      </c>
      <c r="AB305" s="83"/>
      <c r="AC305" s="84">
        <v>1317395277</v>
      </c>
      <c r="AU305" s="7"/>
      <c r="AV305" s="7"/>
      <c r="AW305" s="7"/>
      <c r="AX305" s="7"/>
      <c r="AY305" s="7"/>
    </row>
    <row r="306" spans="2:51" ht="13.5" customHeight="1">
      <c r="B306" s="35" t="s">
        <v>88</v>
      </c>
      <c r="C306" s="28">
        <v>711116006</v>
      </c>
      <c r="D306" s="36">
        <v>960785305</v>
      </c>
      <c r="F306" s="37" t="s">
        <v>1082</v>
      </c>
      <c r="G306" s="28">
        <v>922626200</v>
      </c>
      <c r="H306" s="38">
        <v>7196487945</v>
      </c>
      <c r="I306" s="28"/>
      <c r="J306" s="37" t="s">
        <v>1103</v>
      </c>
      <c r="K306" s="28">
        <v>922626540</v>
      </c>
      <c r="L306" s="38">
        <v>0</v>
      </c>
      <c r="N306" s="44">
        <v>721300001</v>
      </c>
      <c r="O306" s="39"/>
      <c r="P306" s="40" t="s">
        <v>1104</v>
      </c>
      <c r="Q306" s="40"/>
      <c r="R306" s="40"/>
      <c r="S306" s="41"/>
      <c r="U306" s="39"/>
      <c r="V306" s="40" t="s">
        <v>412</v>
      </c>
      <c r="W306" s="40"/>
      <c r="X306" s="40"/>
      <c r="Y306" s="41"/>
      <c r="Z306" s="75"/>
      <c r="AA306" s="76">
        <f>VLOOKUP(N305,C:D,2,FALSE)</f>
        <v>72569024</v>
      </c>
      <c r="AB306" s="83"/>
      <c r="AC306" s="84">
        <v>66502685</v>
      </c>
      <c r="AU306" s="7"/>
      <c r="AV306" s="7"/>
      <c r="AW306" s="7"/>
      <c r="AX306" s="7"/>
      <c r="AY306" s="7"/>
    </row>
    <row r="307" spans="2:51" ht="14.25" customHeight="1">
      <c r="B307" s="35" t="s">
        <v>89</v>
      </c>
      <c r="C307" s="28">
        <v>711116011</v>
      </c>
      <c r="D307" s="36">
        <v>8708944</v>
      </c>
      <c r="F307" s="37" t="s">
        <v>1083</v>
      </c>
      <c r="G307" s="28">
        <v>922626210</v>
      </c>
      <c r="H307" s="38">
        <v>773014000</v>
      </c>
      <c r="I307" s="28"/>
      <c r="J307" s="37" t="s">
        <v>1105</v>
      </c>
      <c r="K307" s="28">
        <v>922626900</v>
      </c>
      <c r="L307" s="38">
        <v>42421400</v>
      </c>
      <c r="N307" s="44"/>
      <c r="O307" s="39" t="s">
        <v>1106</v>
      </c>
      <c r="P307" s="40"/>
      <c r="Q307" s="40"/>
      <c r="R307" s="40"/>
      <c r="S307" s="41"/>
      <c r="U307" s="39"/>
      <c r="V307" s="40" t="s">
        <v>221</v>
      </c>
      <c r="W307" s="40"/>
      <c r="X307" s="40"/>
      <c r="Y307" s="41"/>
      <c r="Z307" s="75"/>
      <c r="AA307" s="76">
        <f>VLOOKUP(N306,C:D,2,FALSE)</f>
        <v>690796463</v>
      </c>
      <c r="AB307" s="83"/>
      <c r="AC307" s="84">
        <v>713981032</v>
      </c>
      <c r="AU307" s="7"/>
      <c r="AV307" s="7"/>
      <c r="AW307" s="7"/>
      <c r="AX307" s="7"/>
      <c r="AY307" s="7"/>
    </row>
    <row r="308" spans="2:51" ht="13.5">
      <c r="B308" s="35" t="s">
        <v>90</v>
      </c>
      <c r="C308" s="28">
        <v>711116021</v>
      </c>
      <c r="D308" s="36">
        <v>0</v>
      </c>
      <c r="F308" s="37" t="s">
        <v>1084</v>
      </c>
      <c r="G308" s="28">
        <v>922626230</v>
      </c>
      <c r="H308" s="38">
        <v>680000</v>
      </c>
      <c r="I308" s="28"/>
      <c r="J308" s="37" t="s">
        <v>1107</v>
      </c>
      <c r="K308" s="28">
        <v>922626940</v>
      </c>
      <c r="L308" s="38">
        <v>42421400</v>
      </c>
      <c r="N308" s="44">
        <v>711101001</v>
      </c>
      <c r="O308" s="39"/>
      <c r="P308" s="40" t="s">
        <v>85</v>
      </c>
      <c r="Q308" s="40"/>
      <c r="R308" s="40"/>
      <c r="S308" s="41"/>
      <c r="U308" s="39" t="s">
        <v>413</v>
      </c>
      <c r="V308" s="40"/>
      <c r="W308" s="40"/>
      <c r="X308" s="40"/>
      <c r="Y308" s="41"/>
      <c r="Z308" s="75"/>
      <c r="AA308" s="76">
        <f>SUM(AA309:AA310)</f>
        <v>39263913025</v>
      </c>
      <c r="AB308" s="83"/>
      <c r="AC308" s="84">
        <f>SUM(AC309:AC310)</f>
        <v>12509440076</v>
      </c>
      <c r="AU308" s="7"/>
      <c r="AV308" s="7"/>
      <c r="AW308" s="7"/>
      <c r="AX308" s="7"/>
      <c r="AY308" s="7"/>
    </row>
    <row r="309" spans="2:51" ht="13.5">
      <c r="B309" s="35" t="s">
        <v>91</v>
      </c>
      <c r="C309" s="28">
        <v>711116022</v>
      </c>
      <c r="D309" s="36">
        <v>85821437977</v>
      </c>
      <c r="F309" s="37" t="s">
        <v>1086</v>
      </c>
      <c r="G309" s="28">
        <v>922626240</v>
      </c>
      <c r="H309" s="38">
        <v>6422793945</v>
      </c>
      <c r="I309" s="28"/>
      <c r="J309" s="37" t="s">
        <v>5</v>
      </c>
      <c r="K309" s="28">
        <v>920600000</v>
      </c>
      <c r="L309" s="38">
        <v>6665208471</v>
      </c>
      <c r="N309" s="44">
        <v>711101011</v>
      </c>
      <c r="O309" s="39"/>
      <c r="P309" s="40" t="s">
        <v>222</v>
      </c>
      <c r="Q309" s="40"/>
      <c r="R309" s="40"/>
      <c r="S309" s="41"/>
      <c r="U309" s="39"/>
      <c r="V309" s="40" t="s">
        <v>85</v>
      </c>
      <c r="W309" s="40"/>
      <c r="X309" s="40"/>
      <c r="Y309" s="41"/>
      <c r="Z309" s="75"/>
      <c r="AA309" s="76">
        <f>VLOOKUP(N308,C:D,2,FALSE)</f>
        <v>35109371479</v>
      </c>
      <c r="AB309" s="83"/>
      <c r="AC309" s="84">
        <v>11246643066</v>
      </c>
      <c r="AU309" s="7"/>
      <c r="AV309" s="7"/>
      <c r="AW309" s="7"/>
      <c r="AX309" s="7"/>
      <c r="AY309" s="7"/>
    </row>
    <row r="310" spans="2:51" ht="13.5">
      <c r="B310" s="35" t="s">
        <v>405</v>
      </c>
      <c r="C310" s="28">
        <v>711116023</v>
      </c>
      <c r="D310" s="36">
        <v>1023459247</v>
      </c>
      <c r="F310" s="37" t="s">
        <v>1088</v>
      </c>
      <c r="G310" s="28">
        <v>922626300</v>
      </c>
      <c r="H310" s="38">
        <v>42498863292</v>
      </c>
      <c r="I310" s="28"/>
      <c r="J310" s="37" t="s">
        <v>604</v>
      </c>
      <c r="K310" s="28">
        <v>920600001</v>
      </c>
      <c r="L310" s="38">
        <v>1232875453</v>
      </c>
      <c r="N310" s="44"/>
      <c r="O310" s="39" t="s">
        <v>1108</v>
      </c>
      <c r="P310" s="40"/>
      <c r="Q310" s="40"/>
      <c r="R310" s="40"/>
      <c r="S310" s="41"/>
      <c r="U310" s="39"/>
      <c r="V310" s="40" t="s">
        <v>414</v>
      </c>
      <c r="W310" s="40"/>
      <c r="X310" s="40"/>
      <c r="Y310" s="41"/>
      <c r="Z310" s="75"/>
      <c r="AA310" s="76">
        <f>VLOOKUP(N309,C:D,2,FALSE)</f>
        <v>4154541546</v>
      </c>
      <c r="AB310" s="83"/>
      <c r="AC310" s="84">
        <v>1262797010</v>
      </c>
      <c r="AU310" s="7"/>
      <c r="AV310" s="7"/>
      <c r="AW310" s="7"/>
      <c r="AX310" s="7"/>
      <c r="AY310" s="7"/>
    </row>
    <row r="311" spans="2:51" ht="13.5">
      <c r="B311" s="35" t="s">
        <v>1109</v>
      </c>
      <c r="C311" s="28">
        <v>711116030</v>
      </c>
      <c r="D311" s="36">
        <v>35958382</v>
      </c>
      <c r="F311" s="37" t="s">
        <v>1091</v>
      </c>
      <c r="G311" s="28">
        <v>922626310</v>
      </c>
      <c r="H311" s="38">
        <v>36212506792</v>
      </c>
      <c r="I311" s="28"/>
      <c r="J311" s="37" t="s">
        <v>1110</v>
      </c>
      <c r="K311" s="28">
        <v>920616000</v>
      </c>
      <c r="L311" s="38">
        <v>556172337</v>
      </c>
      <c r="N311" s="44"/>
      <c r="O311" s="39"/>
      <c r="P311" s="40" t="s">
        <v>1111</v>
      </c>
      <c r="Q311" s="40"/>
      <c r="R311" s="40"/>
      <c r="S311" s="41"/>
      <c r="U311" s="39" t="s">
        <v>415</v>
      </c>
      <c r="V311" s="40"/>
      <c r="W311" s="40"/>
      <c r="X311" s="40"/>
      <c r="Y311" s="41"/>
      <c r="Z311" s="75"/>
      <c r="AA311" s="76">
        <f>SUM(AA312:AA315)</f>
        <v>10023291836</v>
      </c>
      <c r="AB311" s="83"/>
      <c r="AC311" s="84">
        <f>SUM(AC313,AC314,AC315)</f>
        <v>6611716646</v>
      </c>
      <c r="AU311" s="7"/>
      <c r="AV311" s="7"/>
      <c r="AW311" s="7"/>
      <c r="AX311" s="7"/>
      <c r="AY311" s="7"/>
    </row>
    <row r="312" spans="2:51" ht="13.5">
      <c r="B312" s="35" t="s">
        <v>1112</v>
      </c>
      <c r="C312" s="28">
        <v>711116997</v>
      </c>
      <c r="D312" s="36">
        <v>294924451</v>
      </c>
      <c r="F312" s="37" t="s">
        <v>1093</v>
      </c>
      <c r="G312" s="28">
        <v>922626320</v>
      </c>
      <c r="H312" s="38">
        <v>6286356500</v>
      </c>
      <c r="I312" s="28"/>
      <c r="J312" s="37" t="s">
        <v>1113</v>
      </c>
      <c r="K312" s="28">
        <v>920626000</v>
      </c>
      <c r="L312" s="38">
        <v>0</v>
      </c>
      <c r="N312" s="44">
        <v>711156000</v>
      </c>
      <c r="O312" s="39"/>
      <c r="P312" s="40" t="s">
        <v>1114</v>
      </c>
      <c r="Q312" s="40"/>
      <c r="R312" s="40"/>
      <c r="S312" s="41"/>
      <c r="U312" s="39"/>
      <c r="V312" s="40" t="s">
        <v>416</v>
      </c>
      <c r="W312" s="40"/>
      <c r="X312" s="40"/>
      <c r="Y312" s="41"/>
      <c r="Z312" s="75"/>
      <c r="AA312" s="80">
        <v>0</v>
      </c>
      <c r="AB312" s="83"/>
      <c r="AC312" s="80">
        <v>0</v>
      </c>
      <c r="AU312" s="7"/>
      <c r="AV312" s="7"/>
      <c r="AW312" s="7"/>
      <c r="AX312" s="7"/>
      <c r="AY312" s="7"/>
    </row>
    <row r="313" spans="2:51" ht="13.5">
      <c r="B313" s="35" t="s">
        <v>1115</v>
      </c>
      <c r="C313" s="28">
        <v>711116998</v>
      </c>
      <c r="D313" s="36">
        <v>2223238976</v>
      </c>
      <c r="F313" s="37" t="s">
        <v>1096</v>
      </c>
      <c r="G313" s="28">
        <v>922626330</v>
      </c>
      <c r="H313" s="38">
        <v>0</v>
      </c>
      <c r="I313" s="28"/>
      <c r="J313" s="37" t="s">
        <v>1116</v>
      </c>
      <c r="K313" s="28">
        <v>920626001</v>
      </c>
      <c r="L313" s="38">
        <v>0</v>
      </c>
      <c r="N313" s="44">
        <v>711136000</v>
      </c>
      <c r="O313" s="39"/>
      <c r="P313" s="40" t="s">
        <v>1117</v>
      </c>
      <c r="Q313" s="40"/>
      <c r="R313" s="40"/>
      <c r="S313" s="41"/>
      <c r="U313" s="39"/>
      <c r="V313" s="40" t="s">
        <v>417</v>
      </c>
      <c r="W313" s="40"/>
      <c r="X313" s="40"/>
      <c r="Y313" s="41"/>
      <c r="Z313" s="75"/>
      <c r="AA313" s="76">
        <f>VLOOKUP(N312,C:D,2,FALSE)</f>
        <v>4591612917</v>
      </c>
      <c r="AB313" s="83"/>
      <c r="AC313" s="84">
        <v>2932858234</v>
      </c>
      <c r="AU313" s="7"/>
      <c r="AV313" s="7"/>
      <c r="AW313" s="7"/>
      <c r="AX313" s="7"/>
      <c r="AY313" s="7"/>
    </row>
    <row r="314" spans="2:51" ht="16.5" customHeight="1">
      <c r="B314" s="35" t="s">
        <v>1118</v>
      </c>
      <c r="C314" s="28">
        <v>711116999</v>
      </c>
      <c r="D314" s="36">
        <v>7627166397</v>
      </c>
      <c r="F314" s="37" t="s">
        <v>1101</v>
      </c>
      <c r="G314" s="28">
        <v>922626500</v>
      </c>
      <c r="H314" s="38">
        <v>0</v>
      </c>
      <c r="I314" s="28"/>
      <c r="J314" s="37" t="s">
        <v>1119</v>
      </c>
      <c r="K314" s="28">
        <v>920612000</v>
      </c>
      <c r="L314" s="38">
        <v>676703116</v>
      </c>
      <c r="N314" s="44"/>
      <c r="O314" s="39"/>
      <c r="P314" s="40" t="s">
        <v>1120</v>
      </c>
      <c r="Q314" s="40"/>
      <c r="R314" s="40"/>
      <c r="S314" s="41"/>
      <c r="U314" s="39"/>
      <c r="V314" s="40" t="s">
        <v>418</v>
      </c>
      <c r="W314" s="40"/>
      <c r="X314" s="40"/>
      <c r="Y314" s="41"/>
      <c r="Z314" s="75"/>
      <c r="AA314" s="76">
        <f>VLOOKUP(N313,C:D,2,FALSE)</f>
        <v>3739594238</v>
      </c>
      <c r="AB314" s="83"/>
      <c r="AC314" s="84">
        <v>2694664999</v>
      </c>
      <c r="AU314" s="7"/>
      <c r="AV314" s="7"/>
      <c r="AW314" s="7"/>
      <c r="AX314" s="7"/>
      <c r="AY314" s="7"/>
    </row>
    <row r="315" spans="2:51" ht="13.5">
      <c r="B315" s="35" t="s">
        <v>1121</v>
      </c>
      <c r="C315" s="28">
        <v>711156000</v>
      </c>
      <c r="D315" s="36">
        <v>4591612917</v>
      </c>
      <c r="F315" s="37" t="s">
        <v>1122</v>
      </c>
      <c r="G315" s="28">
        <v>922626540</v>
      </c>
      <c r="H315" s="38">
        <v>0</v>
      </c>
      <c r="I315" s="28"/>
      <c r="J315" s="37" t="s">
        <v>607</v>
      </c>
      <c r="K315" s="28">
        <v>920616012</v>
      </c>
      <c r="L315" s="38">
        <v>5361251332</v>
      </c>
      <c r="N315" s="44">
        <v>711198016</v>
      </c>
      <c r="O315" s="39"/>
      <c r="P315" s="40"/>
      <c r="Q315" s="40" t="s">
        <v>92</v>
      </c>
      <c r="R315" s="40"/>
      <c r="S315" s="41"/>
      <c r="U315" s="39"/>
      <c r="V315" s="40" t="s">
        <v>419</v>
      </c>
      <c r="W315" s="40"/>
      <c r="X315" s="40"/>
      <c r="Y315" s="41"/>
      <c r="Z315" s="75"/>
      <c r="AA315" s="76">
        <f>SUM(Z316:Z321)</f>
        <v>1692084681</v>
      </c>
      <c r="AB315" s="83"/>
      <c r="AC315" s="84">
        <f>SUM(AB316:AB321)</f>
        <v>984193413</v>
      </c>
      <c r="AU315" s="7"/>
      <c r="AV315" s="7"/>
      <c r="AW315" s="7"/>
      <c r="AX315" s="7"/>
      <c r="AY315" s="7"/>
    </row>
    <row r="316" spans="2:51" ht="13.5">
      <c r="B316" s="35" t="s">
        <v>1123</v>
      </c>
      <c r="C316" s="28">
        <v>711136000</v>
      </c>
      <c r="D316" s="36">
        <v>3739594238</v>
      </c>
      <c r="F316" s="37" t="s">
        <v>1105</v>
      </c>
      <c r="G316" s="28">
        <v>922626900</v>
      </c>
      <c r="H316" s="38">
        <v>42421400</v>
      </c>
      <c r="I316" s="28"/>
      <c r="J316" s="37" t="s">
        <v>1124</v>
      </c>
      <c r="K316" s="28">
        <v>920600100</v>
      </c>
      <c r="L316" s="38">
        <v>3103526243</v>
      </c>
      <c r="N316" s="44">
        <v>711198021</v>
      </c>
      <c r="O316" s="39"/>
      <c r="P316" s="40"/>
      <c r="Q316" s="40" t="s">
        <v>93</v>
      </c>
      <c r="R316" s="40"/>
      <c r="S316" s="41"/>
      <c r="U316" s="39"/>
      <c r="V316" s="40"/>
      <c r="W316" s="40" t="s">
        <v>92</v>
      </c>
      <c r="X316" s="40"/>
      <c r="Y316" s="41"/>
      <c r="Z316" s="75">
        <f>VLOOKUP(N315,$C:$D,2,FALSE)</f>
        <v>202221420</v>
      </c>
      <c r="AA316" s="76"/>
      <c r="AB316" s="83">
        <v>180084650</v>
      </c>
      <c r="AC316" s="84"/>
      <c r="AQ316" s="44">
        <v>711198026</v>
      </c>
      <c r="AU316" s="7"/>
      <c r="AV316" s="7"/>
      <c r="AW316" s="7"/>
      <c r="AX316" s="7"/>
      <c r="AY316" s="7"/>
    </row>
    <row r="317" spans="2:51" ht="13.5">
      <c r="B317" s="35" t="s">
        <v>1125</v>
      </c>
      <c r="C317" s="28">
        <v>711136001</v>
      </c>
      <c r="D317" s="36">
        <v>605713290</v>
      </c>
      <c r="F317" s="37" t="s">
        <v>1107</v>
      </c>
      <c r="G317" s="28">
        <v>922626940</v>
      </c>
      <c r="H317" s="38">
        <v>42421400</v>
      </c>
      <c r="I317" s="28"/>
      <c r="J317" s="37" t="s">
        <v>1126</v>
      </c>
      <c r="K317" s="28">
        <v>920601000</v>
      </c>
      <c r="L317" s="38">
        <v>698874214</v>
      </c>
      <c r="N317" s="44"/>
      <c r="O317" s="62"/>
      <c r="P317" s="63"/>
      <c r="Q317" s="63" t="s">
        <v>1127</v>
      </c>
      <c r="R317" s="63"/>
      <c r="S317" s="64"/>
      <c r="U317" s="39"/>
      <c r="V317" s="40"/>
      <c r="W317" s="40" t="s">
        <v>93</v>
      </c>
      <c r="X317" s="40"/>
      <c r="Y317" s="41"/>
      <c r="Z317" s="75">
        <f>VLOOKUP(N316,$C:$D,2,FALSE)</f>
        <v>476654809</v>
      </c>
      <c r="AA317" s="76"/>
      <c r="AB317" s="83">
        <v>377937389</v>
      </c>
      <c r="AC317" s="84"/>
      <c r="AQ317" s="44">
        <v>711198027</v>
      </c>
      <c r="AU317" s="7"/>
      <c r="AV317" s="7"/>
      <c r="AW317" s="7"/>
      <c r="AX317" s="7"/>
      <c r="AY317" s="7"/>
    </row>
    <row r="318" spans="2:51" ht="13.5">
      <c r="B318" s="35" t="s">
        <v>1128</v>
      </c>
      <c r="C318" s="28">
        <v>711136005</v>
      </c>
      <c r="D318" s="36">
        <v>60569890</v>
      </c>
      <c r="F318" s="37" t="s">
        <v>5</v>
      </c>
      <c r="G318" s="28">
        <v>920600000</v>
      </c>
      <c r="H318" s="38">
        <v>32999452437</v>
      </c>
      <c r="I318" s="28"/>
      <c r="J318" s="37" t="s">
        <v>1129</v>
      </c>
      <c r="K318" s="28">
        <v>920601001</v>
      </c>
      <c r="L318" s="38">
        <v>329839304</v>
      </c>
      <c r="N318" s="44">
        <v>711198041</v>
      </c>
      <c r="O318" s="39"/>
      <c r="P318" s="40"/>
      <c r="Q318" s="40" t="s">
        <v>95</v>
      </c>
      <c r="R318" s="40"/>
      <c r="S318" s="41"/>
      <c r="U318" s="39"/>
      <c r="V318" s="40"/>
      <c r="W318" s="40" t="s">
        <v>94</v>
      </c>
      <c r="X318" s="40"/>
      <c r="Y318" s="41"/>
      <c r="Z318" s="75">
        <f>VLOOKUP(AQ316,C:D,2,FALSE)+VLOOKUP(AQ317,C:D,2,FALSE)</f>
        <v>638630000</v>
      </c>
      <c r="AA318" s="76"/>
      <c r="AB318" s="83">
        <v>234476640</v>
      </c>
      <c r="AC318" s="84"/>
      <c r="AU318" s="7"/>
      <c r="AV318" s="7"/>
      <c r="AW318" s="7"/>
      <c r="AX318" s="7"/>
      <c r="AY318" s="7"/>
    </row>
    <row r="319" spans="2:51" ht="13.5">
      <c r="B319" s="35" t="s">
        <v>1130</v>
      </c>
      <c r="C319" s="28">
        <v>711136011</v>
      </c>
      <c r="D319" s="36">
        <v>20969200</v>
      </c>
      <c r="F319" s="37" t="s">
        <v>604</v>
      </c>
      <c r="G319" s="28">
        <v>920600001</v>
      </c>
      <c r="H319" s="38">
        <v>6298481919</v>
      </c>
      <c r="I319" s="28"/>
      <c r="J319" s="37" t="s">
        <v>1131</v>
      </c>
      <c r="K319" s="28">
        <v>920601011</v>
      </c>
      <c r="L319" s="38">
        <v>3565572</v>
      </c>
      <c r="N319" s="44">
        <v>711198042</v>
      </c>
      <c r="O319" s="39"/>
      <c r="P319" s="40"/>
      <c r="Q319" s="40" t="s">
        <v>223</v>
      </c>
      <c r="R319" s="40"/>
      <c r="S319" s="41"/>
      <c r="U319" s="39"/>
      <c r="V319" s="40"/>
      <c r="W319" s="40" t="s">
        <v>95</v>
      </c>
      <c r="X319" s="40"/>
      <c r="Y319" s="41"/>
      <c r="Z319" s="75">
        <f>VLOOKUP(N318,$C:$D,2,FALSE)</f>
        <v>21020000</v>
      </c>
      <c r="AA319" s="76"/>
      <c r="AB319" s="83">
        <v>12960000</v>
      </c>
      <c r="AC319" s="84"/>
      <c r="AU319" s="7"/>
      <c r="AV319" s="7"/>
      <c r="AW319" s="7"/>
      <c r="AX319" s="7"/>
      <c r="AY319" s="7"/>
    </row>
    <row r="320" spans="2:51" ht="13.5">
      <c r="B320" s="35" t="s">
        <v>1132</v>
      </c>
      <c r="C320" s="28">
        <v>711136013</v>
      </c>
      <c r="D320" s="36">
        <v>2041450</v>
      </c>
      <c r="F320" s="37" t="s">
        <v>1110</v>
      </c>
      <c r="G320" s="28">
        <v>920616000</v>
      </c>
      <c r="H320" s="38">
        <v>2758483157</v>
      </c>
      <c r="I320" s="28"/>
      <c r="J320" s="37" t="s">
        <v>1133</v>
      </c>
      <c r="K320" s="28">
        <v>920601021</v>
      </c>
      <c r="L320" s="38">
        <v>310385243</v>
      </c>
      <c r="N320" s="44">
        <v>711198056</v>
      </c>
      <c r="O320" s="39"/>
      <c r="P320" s="40"/>
      <c r="Q320" s="40" t="s">
        <v>224</v>
      </c>
      <c r="R320" s="40"/>
      <c r="S320" s="41"/>
      <c r="U320" s="39"/>
      <c r="V320" s="40"/>
      <c r="W320" s="40" t="s">
        <v>420</v>
      </c>
      <c r="X320" s="40"/>
      <c r="Y320" s="41"/>
      <c r="Z320" s="75">
        <f>VLOOKUP(N319,$C:$D,2,FALSE)</f>
        <v>3981600</v>
      </c>
      <c r="AA320" s="76"/>
      <c r="AB320" s="83">
        <v>1501200</v>
      </c>
      <c r="AC320" s="84"/>
      <c r="AU320" s="7"/>
      <c r="AV320" s="7"/>
      <c r="AW320" s="7"/>
      <c r="AX320" s="7"/>
      <c r="AY320" s="7"/>
    </row>
    <row r="321" spans="2:51" ht="13.5">
      <c r="B321" s="35" t="s">
        <v>1134</v>
      </c>
      <c r="C321" s="28">
        <v>711136015</v>
      </c>
      <c r="D321" s="36">
        <v>74248188</v>
      </c>
      <c r="F321" s="37" t="s">
        <v>1113</v>
      </c>
      <c r="G321" s="28">
        <v>920626000</v>
      </c>
      <c r="H321" s="38">
        <v>20722010</v>
      </c>
      <c r="I321" s="28"/>
      <c r="J321" s="37" t="s">
        <v>1135</v>
      </c>
      <c r="K321" s="28">
        <v>920601090</v>
      </c>
      <c r="L321" s="38">
        <v>55084095</v>
      </c>
      <c r="N321" s="44"/>
      <c r="O321" s="58" t="s">
        <v>96</v>
      </c>
      <c r="P321" s="59"/>
      <c r="Q321" s="59"/>
      <c r="R321" s="59"/>
      <c r="S321" s="60"/>
      <c r="U321" s="39"/>
      <c r="V321" s="40"/>
      <c r="W321" s="40" t="s">
        <v>421</v>
      </c>
      <c r="X321" s="40"/>
      <c r="Y321" s="41"/>
      <c r="Z321" s="75">
        <f>VLOOKUP(N320,$C:$D,2,FALSE)</f>
        <v>349576852</v>
      </c>
      <c r="AA321" s="76"/>
      <c r="AB321" s="83">
        <v>177233534</v>
      </c>
      <c r="AC321" s="84"/>
      <c r="AU321" s="7"/>
      <c r="AV321" s="7"/>
      <c r="AW321" s="7"/>
      <c r="AX321" s="7"/>
      <c r="AY321" s="7"/>
    </row>
    <row r="322" spans="2:51" ht="13.5">
      <c r="B322" s="35" t="s">
        <v>1136</v>
      </c>
      <c r="C322" s="28">
        <v>711136020</v>
      </c>
      <c r="D322" s="36">
        <v>7417670</v>
      </c>
      <c r="F322" s="37" t="s">
        <v>1116</v>
      </c>
      <c r="G322" s="28">
        <v>920626001</v>
      </c>
      <c r="H322" s="38">
        <v>20722010</v>
      </c>
      <c r="I322" s="28"/>
      <c r="J322" s="37" t="s">
        <v>1137</v>
      </c>
      <c r="K322" s="28">
        <v>920607001</v>
      </c>
      <c r="L322" s="38">
        <v>1643689032</v>
      </c>
      <c r="N322" s="44"/>
      <c r="O322" s="39" t="s">
        <v>97</v>
      </c>
      <c r="P322" s="40"/>
      <c r="Q322" s="40"/>
      <c r="R322" s="40"/>
      <c r="S322" s="41"/>
      <c r="U322" s="39" t="s">
        <v>96</v>
      </c>
      <c r="V322" s="40"/>
      <c r="W322" s="40"/>
      <c r="X322" s="40"/>
      <c r="Y322" s="41"/>
      <c r="Z322" s="83"/>
      <c r="AA322" s="84">
        <f>AA218+AA256+AA274+AA287+AA303+AA308+AA311</f>
        <v>7028816027345</v>
      </c>
      <c r="AB322" s="83"/>
      <c r="AC322" s="84">
        <f>SUM(AC218,AC274,AC287,AC303,AC308,AC311,AC256)</f>
        <v>4020431494843</v>
      </c>
      <c r="AU322" s="7"/>
      <c r="AV322" s="7"/>
      <c r="AW322" s="7"/>
      <c r="AX322" s="7"/>
      <c r="AY322" s="7"/>
    </row>
    <row r="323" spans="2:51" ht="13.5">
      <c r="B323" s="35" t="s">
        <v>1138</v>
      </c>
      <c r="C323" s="28">
        <v>711136021</v>
      </c>
      <c r="D323" s="36">
        <v>1321759415</v>
      </c>
      <c r="F323" s="37" t="s">
        <v>1119</v>
      </c>
      <c r="G323" s="28">
        <v>920612000</v>
      </c>
      <c r="H323" s="38">
        <v>3519276752</v>
      </c>
      <c r="I323" s="28"/>
      <c r="J323" s="37" t="s">
        <v>1139</v>
      </c>
      <c r="K323" s="28">
        <v>920607002</v>
      </c>
      <c r="L323" s="38">
        <v>760962997</v>
      </c>
      <c r="N323" s="44"/>
      <c r="O323" s="39" t="s">
        <v>225</v>
      </c>
      <c r="P323" s="40"/>
      <c r="Q323" s="40"/>
      <c r="R323" s="40"/>
      <c r="S323" s="41"/>
      <c r="U323" s="39" t="s">
        <v>97</v>
      </c>
      <c r="V323" s="40"/>
      <c r="W323" s="40"/>
      <c r="X323" s="40"/>
      <c r="Y323" s="41"/>
      <c r="Z323" s="75"/>
      <c r="AA323" s="76"/>
      <c r="AB323" s="83"/>
      <c r="AC323" s="84"/>
      <c r="AU323" s="7"/>
      <c r="AV323" s="7"/>
      <c r="AW323" s="7"/>
      <c r="AX323" s="7"/>
      <c r="AY323" s="7"/>
    </row>
    <row r="324" spans="2:51" ht="13.5">
      <c r="B324" s="35" t="s">
        <v>1140</v>
      </c>
      <c r="C324" s="28">
        <v>711136023</v>
      </c>
      <c r="D324" s="36">
        <v>132168657</v>
      </c>
      <c r="F324" s="37" t="s">
        <v>607</v>
      </c>
      <c r="G324" s="28">
        <v>920616012</v>
      </c>
      <c r="H324" s="38">
        <v>26338545719</v>
      </c>
      <c r="I324" s="28"/>
      <c r="J324" s="37" t="s">
        <v>1141</v>
      </c>
      <c r="K324" s="28">
        <v>920621000</v>
      </c>
      <c r="L324" s="38">
        <v>1475278518</v>
      </c>
      <c r="N324" s="44">
        <v>810601000</v>
      </c>
      <c r="O324" s="39"/>
      <c r="P324" s="40" t="s">
        <v>98</v>
      </c>
      <c r="Q324" s="40"/>
      <c r="R324" s="40"/>
      <c r="S324" s="41"/>
      <c r="U324" s="39" t="s">
        <v>422</v>
      </c>
      <c r="V324" s="40"/>
      <c r="W324" s="40"/>
      <c r="X324" s="40"/>
      <c r="Y324" s="41"/>
      <c r="Z324" s="75"/>
      <c r="AA324" s="76">
        <f>SUM(AA325:AA326)</f>
        <v>335114900000</v>
      </c>
      <c r="AB324" s="83"/>
      <c r="AC324" s="84">
        <f>SUM(AC325)</f>
        <v>277405950000</v>
      </c>
      <c r="AU324" s="7"/>
      <c r="AV324" s="7"/>
      <c r="AW324" s="7"/>
      <c r="AX324" s="7"/>
      <c r="AY324" s="7"/>
    </row>
    <row r="325" spans="2:51" ht="13.5">
      <c r="B325" s="35" t="s">
        <v>1142</v>
      </c>
      <c r="C325" s="28">
        <v>711136025</v>
      </c>
      <c r="D325" s="36">
        <v>1880702</v>
      </c>
      <c r="F325" s="37" t="s">
        <v>1124</v>
      </c>
      <c r="G325" s="28">
        <v>920600100</v>
      </c>
      <c r="H325" s="38">
        <v>12721515850</v>
      </c>
      <c r="I325" s="28"/>
      <c r="J325" s="37" t="s">
        <v>1143</v>
      </c>
      <c r="K325" s="28">
        <v>920621001</v>
      </c>
      <c r="L325" s="38">
        <v>1223008738</v>
      </c>
      <c r="N325" s="44">
        <v>810606000</v>
      </c>
      <c r="O325" s="39"/>
      <c r="P325" s="40" t="s">
        <v>1144</v>
      </c>
      <c r="Q325" s="40"/>
      <c r="R325" s="40"/>
      <c r="S325" s="41"/>
      <c r="U325" s="39"/>
      <c r="V325" s="40" t="s">
        <v>98</v>
      </c>
      <c r="W325" s="40"/>
      <c r="X325" s="40"/>
      <c r="Y325" s="41"/>
      <c r="Z325" s="75"/>
      <c r="AA325" s="76">
        <f>VLOOKUP(N324,C:D,2,FALSE)</f>
        <v>277405950000</v>
      </c>
      <c r="AB325" s="83"/>
      <c r="AC325" s="84">
        <v>277405950000</v>
      </c>
      <c r="AU325" s="7"/>
      <c r="AV325" s="7"/>
      <c r="AW325" s="7"/>
      <c r="AX325" s="7"/>
      <c r="AY325" s="7"/>
    </row>
    <row r="326" spans="2:51" ht="13.5">
      <c r="B326" s="35" t="s">
        <v>1145</v>
      </c>
      <c r="C326" s="28">
        <v>711136027</v>
      </c>
      <c r="D326" s="36">
        <v>188062</v>
      </c>
      <c r="F326" s="37" t="s">
        <v>1126</v>
      </c>
      <c r="G326" s="28">
        <v>920601000</v>
      </c>
      <c r="H326" s="38">
        <v>3057661152</v>
      </c>
      <c r="I326" s="28"/>
      <c r="J326" s="37" t="s">
        <v>1146</v>
      </c>
      <c r="K326" s="28">
        <v>920621002</v>
      </c>
      <c r="L326" s="38">
        <v>252269780</v>
      </c>
      <c r="N326" s="44"/>
      <c r="O326" s="39" t="s">
        <v>226</v>
      </c>
      <c r="P326" s="40"/>
      <c r="Q326" s="40"/>
      <c r="R326" s="40"/>
      <c r="S326" s="41"/>
      <c r="U326" s="39"/>
      <c r="V326" s="40" t="s">
        <v>423</v>
      </c>
      <c r="W326" s="40"/>
      <c r="X326" s="40"/>
      <c r="Y326" s="41"/>
      <c r="Z326" s="75"/>
      <c r="AA326" s="76">
        <f>VLOOKUP(N325,C:D,2,FALSE)</f>
        <v>57708950000</v>
      </c>
      <c r="AB326" s="83"/>
      <c r="AC326" s="80">
        <v>0</v>
      </c>
      <c r="AU326" s="7"/>
      <c r="AV326" s="7"/>
      <c r="AW326" s="7"/>
      <c r="AX326" s="7"/>
      <c r="AY326" s="7"/>
    </row>
    <row r="327" spans="2:51" ht="13.5">
      <c r="B327" s="35" t="s">
        <v>1147</v>
      </c>
      <c r="C327" s="28">
        <v>711136030</v>
      </c>
      <c r="D327" s="36">
        <v>44400</v>
      </c>
      <c r="F327" s="37" t="s">
        <v>1129</v>
      </c>
      <c r="G327" s="28">
        <v>920601001</v>
      </c>
      <c r="H327" s="38">
        <v>1358385959</v>
      </c>
      <c r="I327" s="28"/>
      <c r="J327" s="37" t="s">
        <v>1148</v>
      </c>
      <c r="K327" s="28">
        <v>920637002</v>
      </c>
      <c r="L327" s="38">
        <v>782446571</v>
      </c>
      <c r="N327" s="44">
        <v>830100000</v>
      </c>
      <c r="O327" s="39"/>
      <c r="P327" s="40" t="s">
        <v>99</v>
      </c>
      <c r="Q327" s="40"/>
      <c r="R327" s="40"/>
      <c r="S327" s="41"/>
      <c r="U327" s="39" t="s">
        <v>424</v>
      </c>
      <c r="V327" s="40"/>
      <c r="W327" s="40"/>
      <c r="X327" s="40"/>
      <c r="Y327" s="41"/>
      <c r="Z327" s="75"/>
      <c r="AA327" s="76">
        <f>SUM(AA328:AA330)</f>
        <v>70096043647</v>
      </c>
      <c r="AB327" s="83"/>
      <c r="AC327" s="84">
        <f>SUM(AC328:AC330)</f>
        <v>9767358387</v>
      </c>
      <c r="AU327" s="7"/>
      <c r="AV327" s="7"/>
      <c r="AW327" s="7"/>
      <c r="AX327" s="7"/>
      <c r="AY327" s="7"/>
    </row>
    <row r="328" spans="2:51" ht="13.5">
      <c r="B328" s="35" t="s">
        <v>1149</v>
      </c>
      <c r="C328" s="28">
        <v>711136031</v>
      </c>
      <c r="D328" s="36">
        <v>4420</v>
      </c>
      <c r="F328" s="37" t="s">
        <v>1131</v>
      </c>
      <c r="G328" s="28">
        <v>920601011</v>
      </c>
      <c r="H328" s="38">
        <v>29877040</v>
      </c>
      <c r="I328" s="28"/>
      <c r="J328" s="37" t="s">
        <v>610</v>
      </c>
      <c r="K328" s="28">
        <v>920698000</v>
      </c>
      <c r="L328" s="38">
        <v>71081686</v>
      </c>
      <c r="N328" s="44">
        <v>831100000</v>
      </c>
      <c r="O328" s="39"/>
      <c r="P328" s="40" t="s">
        <v>100</v>
      </c>
      <c r="Q328" s="40"/>
      <c r="R328" s="40"/>
      <c r="S328" s="41"/>
      <c r="U328" s="39"/>
      <c r="V328" s="40" t="s">
        <v>99</v>
      </c>
      <c r="W328" s="40"/>
      <c r="X328" s="40"/>
      <c r="Y328" s="41"/>
      <c r="Z328" s="75"/>
      <c r="AA328" s="76">
        <f>VLOOKUP(N327,C:D,2,FALSE)</f>
        <v>70091441833</v>
      </c>
      <c r="AB328" s="83"/>
      <c r="AC328" s="84">
        <v>9762756573</v>
      </c>
      <c r="AU328" s="7"/>
      <c r="AV328" s="7"/>
      <c r="AW328" s="7"/>
      <c r="AX328" s="7"/>
      <c r="AY328" s="7"/>
    </row>
    <row r="329" spans="2:51" ht="13.5">
      <c r="B329" s="35" t="s">
        <v>1150</v>
      </c>
      <c r="C329" s="28">
        <v>711136029</v>
      </c>
      <c r="D329" s="36">
        <v>18572223</v>
      </c>
      <c r="F329" s="37" t="s">
        <v>1133</v>
      </c>
      <c r="G329" s="28">
        <v>920601021</v>
      </c>
      <c r="H329" s="38">
        <v>1254546437</v>
      </c>
      <c r="I329" s="28"/>
      <c r="J329" s="37" t="s">
        <v>1151</v>
      </c>
      <c r="K329" s="28">
        <v>920698001</v>
      </c>
      <c r="L329" s="38">
        <v>5921602</v>
      </c>
      <c r="N329" s="44">
        <v>831600000</v>
      </c>
      <c r="O329" s="39"/>
      <c r="P329" s="40" t="s">
        <v>101</v>
      </c>
      <c r="Q329" s="40"/>
      <c r="R329" s="40"/>
      <c r="S329" s="41"/>
      <c r="U329" s="39"/>
      <c r="V329" s="40" t="s">
        <v>100</v>
      </c>
      <c r="W329" s="40"/>
      <c r="X329" s="40"/>
      <c r="Y329" s="41"/>
      <c r="Z329" s="75"/>
      <c r="AA329" s="76">
        <f>VLOOKUP(N328,C:D,2,FALSE)</f>
        <v>1505390</v>
      </c>
      <c r="AB329" s="83"/>
      <c r="AC329" s="84">
        <v>1505390</v>
      </c>
      <c r="AU329" s="7"/>
      <c r="AV329" s="7"/>
      <c r="AW329" s="7"/>
      <c r="AX329" s="7"/>
      <c r="AY329" s="7"/>
    </row>
    <row r="330" spans="2:51" ht="13.5">
      <c r="B330" s="35" t="s">
        <v>1152</v>
      </c>
      <c r="C330" s="28">
        <v>711136033</v>
      </c>
      <c r="D330" s="36">
        <v>1894555</v>
      </c>
      <c r="F330" s="37" t="s">
        <v>1135</v>
      </c>
      <c r="G330" s="28">
        <v>920601090</v>
      </c>
      <c r="H330" s="38">
        <v>414851716</v>
      </c>
      <c r="I330" s="28"/>
      <c r="J330" s="37" t="s">
        <v>1153</v>
      </c>
      <c r="K330" s="28">
        <v>920698999</v>
      </c>
      <c r="L330" s="38">
        <v>65160084</v>
      </c>
      <c r="N330" s="44"/>
      <c r="O330" s="39" t="s">
        <v>227</v>
      </c>
      <c r="P330" s="40"/>
      <c r="Q330" s="40"/>
      <c r="R330" s="40"/>
      <c r="S330" s="41"/>
      <c r="U330" s="39"/>
      <c r="V330" s="40" t="s">
        <v>101</v>
      </c>
      <c r="W330" s="40"/>
      <c r="X330" s="40"/>
      <c r="Y330" s="41"/>
      <c r="Z330" s="75"/>
      <c r="AA330" s="76">
        <f>VLOOKUP(N329,C:D,2,FALSE)</f>
        <v>3096424</v>
      </c>
      <c r="AB330" s="83"/>
      <c r="AC330" s="84">
        <v>3096424</v>
      </c>
      <c r="AU330" s="7"/>
      <c r="AV330" s="7"/>
      <c r="AW330" s="7"/>
      <c r="AX330" s="7"/>
      <c r="AY330" s="7"/>
    </row>
    <row r="331" spans="2:51" ht="13.5">
      <c r="B331" s="35" t="s">
        <v>1154</v>
      </c>
      <c r="C331" s="28">
        <v>711136034</v>
      </c>
      <c r="D331" s="36">
        <v>1400</v>
      </c>
      <c r="F331" s="37" t="s">
        <v>1137</v>
      </c>
      <c r="G331" s="28">
        <v>920607001</v>
      </c>
      <c r="H331" s="38">
        <v>6765017755</v>
      </c>
      <c r="I331" s="28"/>
      <c r="J331" s="37" t="s">
        <v>1155</v>
      </c>
      <c r="K331" s="28">
        <v>922800000</v>
      </c>
      <c r="L331" s="38">
        <v>-1032417130</v>
      </c>
      <c r="N331" s="44">
        <v>850600000</v>
      </c>
      <c r="O331" s="39"/>
      <c r="P331" s="40" t="s">
        <v>102</v>
      </c>
      <c r="Q331" s="40"/>
      <c r="R331" s="40"/>
      <c r="S331" s="41"/>
      <c r="U331" s="39" t="s">
        <v>425</v>
      </c>
      <c r="V331" s="40"/>
      <c r="W331" s="40"/>
      <c r="X331" s="40"/>
      <c r="Y331" s="41"/>
      <c r="Z331" s="75"/>
      <c r="AA331" s="76">
        <f>AA332</f>
        <v>-46549638620</v>
      </c>
      <c r="AB331" s="83"/>
      <c r="AC331" s="84">
        <f>SUM(AC332)</f>
        <v>-46549638620</v>
      </c>
      <c r="AU331" s="7"/>
      <c r="AV331" s="7"/>
      <c r="AW331" s="7"/>
      <c r="AX331" s="7"/>
      <c r="AY331" s="7"/>
    </row>
    <row r="332" spans="2:51" ht="13.5">
      <c r="B332" s="35" t="s">
        <v>1156</v>
      </c>
      <c r="C332" s="28">
        <v>711136036</v>
      </c>
      <c r="D332" s="36">
        <v>140</v>
      </c>
      <c r="F332" s="37" t="s">
        <v>1139</v>
      </c>
      <c r="G332" s="28">
        <v>920607002</v>
      </c>
      <c r="H332" s="38">
        <v>2898836943</v>
      </c>
      <c r="I332" s="28"/>
      <c r="J332" s="37" t="s">
        <v>1157</v>
      </c>
      <c r="K332" s="28">
        <v>922801000</v>
      </c>
      <c r="L332" s="38">
        <v>120000000</v>
      </c>
      <c r="N332" s="44"/>
      <c r="O332" s="39" t="s">
        <v>242</v>
      </c>
      <c r="P332" s="40"/>
      <c r="Q332" s="40"/>
      <c r="R332" s="40"/>
      <c r="S332" s="41"/>
      <c r="U332" s="39"/>
      <c r="V332" s="40" t="s">
        <v>102</v>
      </c>
      <c r="W332" s="40"/>
      <c r="X332" s="40"/>
      <c r="Y332" s="41"/>
      <c r="Z332" s="75"/>
      <c r="AA332" s="76">
        <f>VLOOKUP(N331,C:D,2,FALSE)</f>
        <v>-46549638620</v>
      </c>
      <c r="AB332" s="83"/>
      <c r="AC332" s="84">
        <v>-46549638620</v>
      </c>
      <c r="AU332" s="7"/>
      <c r="AV332" s="7"/>
      <c r="AW332" s="7"/>
      <c r="AX332" s="7"/>
      <c r="AY332" s="7"/>
    </row>
    <row r="333" spans="2:51" ht="13.5">
      <c r="B333" s="35" t="s">
        <v>1158</v>
      </c>
      <c r="C333" s="28">
        <v>711136043</v>
      </c>
      <c r="D333" s="36">
        <v>1489893663</v>
      </c>
      <c r="F333" s="37" t="s">
        <v>1141</v>
      </c>
      <c r="G333" s="28">
        <v>920621000</v>
      </c>
      <c r="H333" s="38">
        <v>9151333986</v>
      </c>
      <c r="I333" s="28"/>
      <c r="J333" s="37" t="s">
        <v>1159</v>
      </c>
      <c r="K333" s="28">
        <v>922806000</v>
      </c>
      <c r="L333" s="38">
        <v>-1152417130</v>
      </c>
      <c r="N333" s="44">
        <v>840100000</v>
      </c>
      <c r="O333" s="39"/>
      <c r="P333" s="40" t="s">
        <v>103</v>
      </c>
      <c r="Q333" s="40"/>
      <c r="R333" s="40"/>
      <c r="S333" s="41"/>
      <c r="U333" s="39" t="s">
        <v>426</v>
      </c>
      <c r="V333" s="40"/>
      <c r="W333" s="40"/>
      <c r="X333" s="40"/>
      <c r="Y333" s="41"/>
      <c r="Z333" s="75"/>
      <c r="AA333" s="76">
        <f>SUM(AA334:AA336)</f>
        <v>382346092155</v>
      </c>
      <c r="AB333" s="83"/>
      <c r="AC333" s="84">
        <f>SUM(AC334:AC336)</f>
        <v>274325182599</v>
      </c>
      <c r="AU333" s="7"/>
      <c r="AV333" s="7"/>
      <c r="AW333" s="7"/>
      <c r="AX333" s="7"/>
      <c r="AY333" s="7"/>
    </row>
    <row r="334" spans="2:51" ht="13.5">
      <c r="B334" s="35" t="s">
        <v>1160</v>
      </c>
      <c r="C334" s="28">
        <v>711136072</v>
      </c>
      <c r="D334" s="36">
        <v>2226913</v>
      </c>
      <c r="F334" s="37" t="s">
        <v>1143</v>
      </c>
      <c r="G334" s="28">
        <v>920621001</v>
      </c>
      <c r="H334" s="38">
        <v>6466015788</v>
      </c>
      <c r="I334" s="28"/>
      <c r="J334" s="37" t="s">
        <v>6</v>
      </c>
      <c r="K334" s="28">
        <v>922900000</v>
      </c>
      <c r="L334" s="38">
        <v>15305523274</v>
      </c>
      <c r="N334" s="44">
        <v>840200000</v>
      </c>
      <c r="O334" s="39"/>
      <c r="P334" s="40" t="s">
        <v>104</v>
      </c>
      <c r="Q334" s="40"/>
      <c r="R334" s="40"/>
      <c r="S334" s="41"/>
      <c r="U334" s="39"/>
      <c r="V334" s="40" t="s">
        <v>103</v>
      </c>
      <c r="W334" s="40"/>
      <c r="X334" s="40"/>
      <c r="Y334" s="41"/>
      <c r="Z334" s="75"/>
      <c r="AA334" s="76">
        <f>VLOOKUP(N333,C:D,2,FALSE)</f>
        <v>9772031440</v>
      </c>
      <c r="AB334" s="83"/>
      <c r="AC334" s="84">
        <v>8033035066</v>
      </c>
      <c r="AU334" s="7"/>
      <c r="AV334" s="7"/>
      <c r="AW334" s="7"/>
      <c r="AX334" s="7"/>
      <c r="AY334" s="7"/>
    </row>
    <row r="335" spans="2:51" ht="13.5">
      <c r="B335" s="35" t="s">
        <v>1161</v>
      </c>
      <c r="C335" s="28">
        <v>711198000</v>
      </c>
      <c r="D335" s="36">
        <v>1692084681</v>
      </c>
      <c r="F335" s="37" t="s">
        <v>1146</v>
      </c>
      <c r="G335" s="28">
        <v>920621002</v>
      </c>
      <c r="H335" s="38">
        <v>2685318198</v>
      </c>
      <c r="I335" s="28"/>
      <c r="J335" s="37" t="s">
        <v>625</v>
      </c>
      <c r="K335" s="28">
        <v>922901000</v>
      </c>
      <c r="L335" s="38">
        <v>10838527570</v>
      </c>
      <c r="N335" s="44">
        <v>842600000</v>
      </c>
      <c r="O335" s="39"/>
      <c r="P335" s="40" t="s">
        <v>228</v>
      </c>
      <c r="Q335" s="40"/>
      <c r="R335" s="40"/>
      <c r="S335" s="41"/>
      <c r="U335" s="39"/>
      <c r="V335" s="40" t="s">
        <v>104</v>
      </c>
      <c r="W335" s="40"/>
      <c r="X335" s="40"/>
      <c r="Y335" s="41"/>
      <c r="Z335" s="75"/>
      <c r="AA335" s="76">
        <f>VLOOKUP(N334,C:D,2,FALSE)</f>
        <v>7959167253</v>
      </c>
      <c r="AB335" s="83"/>
      <c r="AC335" s="84">
        <v>3637917734</v>
      </c>
      <c r="AU335" s="7"/>
      <c r="AV335" s="7"/>
      <c r="AW335" s="7"/>
      <c r="AX335" s="7"/>
      <c r="AY335" s="7"/>
    </row>
    <row r="336" spans="2:51" ht="13.5">
      <c r="B336" s="35" t="s">
        <v>92</v>
      </c>
      <c r="C336" s="28">
        <v>711198016</v>
      </c>
      <c r="D336" s="36">
        <v>202221420</v>
      </c>
      <c r="F336" s="37" t="s">
        <v>1148</v>
      </c>
      <c r="G336" s="28">
        <v>920637002</v>
      </c>
      <c r="H336" s="38">
        <v>4465695883</v>
      </c>
      <c r="I336" s="28"/>
      <c r="J336" s="37" t="s">
        <v>628</v>
      </c>
      <c r="K336" s="28">
        <v>922906000</v>
      </c>
      <c r="L336" s="38">
        <v>4466995704</v>
      </c>
      <c r="N336" s="44"/>
      <c r="O336" s="58" t="s">
        <v>105</v>
      </c>
      <c r="P336" s="59"/>
      <c r="Q336" s="59"/>
      <c r="R336" s="59"/>
      <c r="S336" s="60"/>
      <c r="U336" s="39"/>
      <c r="V336" s="40" t="s">
        <v>427</v>
      </c>
      <c r="W336" s="40"/>
      <c r="X336" s="40"/>
      <c r="Y336" s="41"/>
      <c r="Z336" s="75"/>
      <c r="AA336" s="76">
        <f>VLOOKUP(N335,C:D,2,FALSE)</f>
        <v>364614893462</v>
      </c>
      <c r="AB336" s="83"/>
      <c r="AC336" s="84">
        <v>262654229799</v>
      </c>
      <c r="AU336" s="7"/>
      <c r="AV336" s="7"/>
      <c r="AW336" s="7"/>
      <c r="AX336" s="7"/>
      <c r="AY336" s="7"/>
    </row>
    <row r="337" spans="2:51" ht="13.5">
      <c r="B337" s="35" t="s">
        <v>93</v>
      </c>
      <c r="C337" s="28">
        <v>711198021</v>
      </c>
      <c r="D337" s="36">
        <v>476654809</v>
      </c>
      <c r="F337" s="37" t="s">
        <v>610</v>
      </c>
      <c r="G337" s="28">
        <v>920698000</v>
      </c>
      <c r="H337" s="38">
        <v>362424799</v>
      </c>
      <c r="I337" s="28"/>
      <c r="J337" s="37" t="s">
        <v>7</v>
      </c>
      <c r="K337" s="28">
        <v>923100000</v>
      </c>
      <c r="L337" s="38">
        <v>58711389165</v>
      </c>
      <c r="M337" s="29"/>
      <c r="N337" s="44"/>
      <c r="O337" s="65" t="s">
        <v>106</v>
      </c>
      <c r="P337" s="66"/>
      <c r="Q337" s="66"/>
      <c r="R337" s="66"/>
      <c r="S337" s="67"/>
      <c r="U337" s="39" t="s">
        <v>105</v>
      </c>
      <c r="V337" s="40"/>
      <c r="W337" s="40"/>
      <c r="X337" s="40"/>
      <c r="Y337" s="41"/>
      <c r="Z337" s="83"/>
      <c r="AA337" s="84">
        <f>AA324+AA327+AA331+AA333</f>
        <v>741007397182</v>
      </c>
      <c r="AB337" s="83"/>
      <c r="AC337" s="84">
        <f>SUM(AC324,AC327,AC331,AC333)</f>
        <v>514948852366</v>
      </c>
      <c r="AU337" s="7"/>
      <c r="AV337" s="7"/>
      <c r="AW337" s="7"/>
      <c r="AX337" s="7"/>
      <c r="AY337" s="7"/>
    </row>
    <row r="338" spans="2:51" ht="13.5">
      <c r="B338" s="35" t="s">
        <v>94</v>
      </c>
      <c r="C338" s="28">
        <v>711198026</v>
      </c>
      <c r="D338" s="36">
        <v>606815380</v>
      </c>
      <c r="F338" s="37" t="s">
        <v>1151</v>
      </c>
      <c r="G338" s="28">
        <v>920698001</v>
      </c>
      <c r="H338" s="38">
        <v>33883637</v>
      </c>
      <c r="I338" s="28"/>
      <c r="J338" s="37" t="s">
        <v>634</v>
      </c>
      <c r="K338" s="28">
        <v>923101000</v>
      </c>
      <c r="L338" s="38">
        <v>38890443937</v>
      </c>
      <c r="M338" s="29"/>
      <c r="U338" s="65" t="s">
        <v>106</v>
      </c>
      <c r="V338" s="66"/>
      <c r="W338" s="66"/>
      <c r="X338" s="66"/>
      <c r="Y338" s="67"/>
      <c r="Z338" s="78"/>
      <c r="AA338" s="89">
        <f>AA322+AA337</f>
        <v>7769823424527</v>
      </c>
      <c r="AB338" s="87"/>
      <c r="AC338" s="88">
        <f>AC322+AC337</f>
        <v>4535380347209</v>
      </c>
      <c r="AU338" s="7"/>
      <c r="AV338" s="7"/>
      <c r="AW338" s="7"/>
      <c r="AX338" s="7"/>
      <c r="AY338" s="7"/>
    </row>
    <row r="339" spans="2:51" ht="13.5">
      <c r="B339" s="35" t="s">
        <v>1162</v>
      </c>
      <c r="C339" s="28">
        <v>711198027</v>
      </c>
      <c r="D339" s="36">
        <v>31814620</v>
      </c>
      <c r="F339" s="37" t="s">
        <v>1153</v>
      </c>
      <c r="G339" s="28">
        <v>920698999</v>
      </c>
      <c r="H339" s="38">
        <v>328541162</v>
      </c>
      <c r="I339" s="28"/>
      <c r="J339" s="37" t="s">
        <v>1163</v>
      </c>
      <c r="K339" s="28">
        <v>923101002</v>
      </c>
      <c r="L339" s="38">
        <v>38890443937</v>
      </c>
      <c r="M339" s="29"/>
      <c r="AA339" s="29"/>
      <c r="AC339" s="29"/>
      <c r="AU339" s="7"/>
      <c r="AV339" s="7"/>
      <c r="AW339" s="7"/>
      <c r="AX339" s="7"/>
      <c r="AY339" s="7"/>
    </row>
    <row r="340" spans="2:51" ht="13.5">
      <c r="B340" s="35" t="s">
        <v>1164</v>
      </c>
      <c r="C340" s="28">
        <v>711198041</v>
      </c>
      <c r="D340" s="36">
        <v>21020000</v>
      </c>
      <c r="F340" s="37" t="s">
        <v>1155</v>
      </c>
      <c r="G340" s="28">
        <v>922800000</v>
      </c>
      <c r="H340" s="38">
        <v>6105033339</v>
      </c>
      <c r="I340" s="28"/>
      <c r="J340" s="37" t="s">
        <v>1165</v>
      </c>
      <c r="K340" s="28">
        <v>923101200</v>
      </c>
      <c r="L340" s="38">
        <v>37699379167</v>
      </c>
      <c r="M340" s="29"/>
      <c r="AU340" s="7"/>
      <c r="AV340" s="7"/>
      <c r="AW340" s="7"/>
      <c r="AX340" s="7"/>
      <c r="AY340" s="7"/>
    </row>
    <row r="341" spans="2:51" ht="13.5">
      <c r="B341" s="35" t="s">
        <v>1166</v>
      </c>
      <c r="C341" s="28">
        <v>711198042</v>
      </c>
      <c r="D341" s="36">
        <v>3981600</v>
      </c>
      <c r="F341" s="37" t="s">
        <v>1157</v>
      </c>
      <c r="G341" s="28">
        <v>922801000</v>
      </c>
      <c r="H341" s="38">
        <v>120000000</v>
      </c>
      <c r="I341" s="28"/>
      <c r="J341" s="37" t="s">
        <v>1167</v>
      </c>
      <c r="K341" s="28">
        <v>923101001</v>
      </c>
      <c r="L341" s="38">
        <v>5723312580</v>
      </c>
      <c r="AU341" s="7"/>
      <c r="AV341" s="7"/>
      <c r="AW341" s="7"/>
      <c r="AX341" s="7"/>
      <c r="AY341" s="7"/>
    </row>
    <row r="342" spans="2:51" ht="13.5">
      <c r="B342" s="35" t="s">
        <v>1168</v>
      </c>
      <c r="C342" s="28">
        <v>711198056</v>
      </c>
      <c r="D342" s="36">
        <v>349576852</v>
      </c>
      <c r="F342" s="37" t="s">
        <v>1159</v>
      </c>
      <c r="G342" s="28">
        <v>922806000</v>
      </c>
      <c r="H342" s="38">
        <v>5985033339</v>
      </c>
      <c r="I342" s="28"/>
      <c r="J342" s="37" t="s">
        <v>1169</v>
      </c>
      <c r="K342" s="28">
        <v>923101010</v>
      </c>
      <c r="L342" s="38">
        <v>355068560</v>
      </c>
      <c r="AU342" s="7"/>
      <c r="AV342" s="7"/>
      <c r="AW342" s="7"/>
      <c r="AX342" s="7"/>
      <c r="AY342" s="7"/>
    </row>
    <row r="343" spans="2:51" ht="13.5">
      <c r="B343" s="35" t="s">
        <v>1170</v>
      </c>
      <c r="C343" s="28"/>
      <c r="D343" s="36">
        <v>7028816027345</v>
      </c>
      <c r="F343" s="37" t="s">
        <v>6</v>
      </c>
      <c r="G343" s="28">
        <v>922900000</v>
      </c>
      <c r="H343" s="38">
        <v>24404818109</v>
      </c>
      <c r="I343" s="28"/>
      <c r="J343" s="37" t="s">
        <v>1171</v>
      </c>
      <c r="K343" s="28">
        <v>923101011</v>
      </c>
      <c r="L343" s="38">
        <v>31620998027</v>
      </c>
      <c r="M343" s="29"/>
      <c r="AU343" s="7"/>
      <c r="AV343" s="7"/>
      <c r="AW343" s="7"/>
      <c r="AX343" s="7"/>
      <c r="AY343" s="7"/>
    </row>
    <row r="344" spans="2:51" ht="13.5">
      <c r="B344" s="35" t="s">
        <v>97</v>
      </c>
      <c r="C344" s="28">
        <v>800000000</v>
      </c>
      <c r="D344" s="36">
        <v>0</v>
      </c>
      <c r="F344" s="37" t="s">
        <v>625</v>
      </c>
      <c r="G344" s="28">
        <v>922901000</v>
      </c>
      <c r="H344" s="38">
        <v>14635115943</v>
      </c>
      <c r="I344" s="28"/>
      <c r="J344" s="37" t="s">
        <v>1172</v>
      </c>
      <c r="K344" s="28">
        <v>923101100</v>
      </c>
      <c r="L344" s="38">
        <v>1191064770</v>
      </c>
      <c r="AU344" s="7"/>
      <c r="AV344" s="7"/>
      <c r="AW344" s="7"/>
      <c r="AX344" s="7"/>
      <c r="AY344" s="7"/>
    </row>
    <row r="345" spans="2:51" ht="13.5">
      <c r="B345" s="35" t="s">
        <v>422</v>
      </c>
      <c r="C345" s="28">
        <v>810000000</v>
      </c>
      <c r="D345" s="36">
        <v>335114900000</v>
      </c>
      <c r="F345" s="37" t="s">
        <v>628</v>
      </c>
      <c r="G345" s="28">
        <v>922906000</v>
      </c>
      <c r="H345" s="38">
        <v>9769702166</v>
      </c>
      <c r="I345" s="28"/>
      <c r="J345" s="37" t="s">
        <v>1173</v>
      </c>
      <c r="K345" s="28">
        <v>923101016</v>
      </c>
      <c r="L345" s="38">
        <v>1191064770</v>
      </c>
      <c r="AU345" s="7"/>
      <c r="AV345" s="7"/>
      <c r="AW345" s="7"/>
      <c r="AX345" s="7"/>
      <c r="AY345" s="7"/>
    </row>
    <row r="346" spans="2:51" ht="13.5">
      <c r="B346" s="35" t="s">
        <v>98</v>
      </c>
      <c r="C346" s="28">
        <v>810601000</v>
      </c>
      <c r="D346" s="36">
        <v>277405950000</v>
      </c>
      <c r="F346" s="37" t="s">
        <v>7</v>
      </c>
      <c r="G346" s="28">
        <v>923100000</v>
      </c>
      <c r="H346" s="38">
        <v>187328939665</v>
      </c>
      <c r="I346" s="28"/>
      <c r="J346" s="37" t="s">
        <v>637</v>
      </c>
      <c r="K346" s="28">
        <v>923106000</v>
      </c>
      <c r="L346" s="38">
        <v>938816050</v>
      </c>
      <c r="AU346" s="7"/>
      <c r="AV346" s="7"/>
      <c r="AW346" s="7"/>
      <c r="AX346" s="7"/>
      <c r="AY346" s="7"/>
    </row>
    <row r="347" spans="2:51" ht="13.5">
      <c r="B347" s="35" t="s">
        <v>423</v>
      </c>
      <c r="C347" s="28">
        <v>810606000</v>
      </c>
      <c r="D347" s="36">
        <v>57708950000</v>
      </c>
      <c r="F347" s="37" t="s">
        <v>634</v>
      </c>
      <c r="G347" s="28">
        <v>923101000</v>
      </c>
      <c r="H347" s="38">
        <v>111706284235</v>
      </c>
      <c r="I347" s="28"/>
      <c r="J347" s="37" t="s">
        <v>1174</v>
      </c>
      <c r="K347" s="28">
        <v>923106002</v>
      </c>
      <c r="L347" s="38">
        <v>938816050</v>
      </c>
      <c r="AU347" s="7"/>
      <c r="AV347" s="7"/>
      <c r="AW347" s="7"/>
      <c r="AX347" s="7"/>
      <c r="AY347" s="7"/>
    </row>
    <row r="348" spans="2:51" ht="13.5">
      <c r="B348" s="35" t="s">
        <v>1175</v>
      </c>
      <c r="C348" s="28">
        <v>810606020</v>
      </c>
      <c r="D348" s="36">
        <v>57708950000</v>
      </c>
      <c r="F348" s="37" t="s">
        <v>1163</v>
      </c>
      <c r="G348" s="28">
        <v>923101002</v>
      </c>
      <c r="H348" s="38">
        <v>111706284235</v>
      </c>
      <c r="I348" s="28"/>
      <c r="J348" s="37" t="s">
        <v>1176</v>
      </c>
      <c r="K348" s="28">
        <v>923106003</v>
      </c>
      <c r="L348" s="38">
        <v>938816050</v>
      </c>
      <c r="AU348" s="7"/>
      <c r="AV348" s="7"/>
      <c r="AW348" s="7"/>
      <c r="AX348" s="7"/>
      <c r="AY348" s="7"/>
    </row>
    <row r="349" spans="2:51" ht="13.5">
      <c r="B349" s="35" t="s">
        <v>424</v>
      </c>
      <c r="C349" s="28">
        <v>830000000</v>
      </c>
      <c r="D349" s="36">
        <v>70096043647</v>
      </c>
      <c r="F349" s="37" t="s">
        <v>1165</v>
      </c>
      <c r="G349" s="28">
        <v>923101200</v>
      </c>
      <c r="H349" s="38">
        <v>106715950705</v>
      </c>
      <c r="I349" s="28"/>
      <c r="J349" s="37" t="s">
        <v>1177</v>
      </c>
      <c r="K349" s="28">
        <v>923106001</v>
      </c>
      <c r="L349" s="38">
        <v>657542520</v>
      </c>
      <c r="AU349" s="7"/>
      <c r="AV349" s="7"/>
      <c r="AW349" s="7"/>
      <c r="AX349" s="7"/>
      <c r="AY349" s="7"/>
    </row>
    <row r="350" spans="2:51" ht="13.5">
      <c r="B350" s="35" t="s">
        <v>99</v>
      </c>
      <c r="C350" s="28">
        <v>830100000</v>
      </c>
      <c r="D350" s="36">
        <v>70091441833</v>
      </c>
      <c r="F350" s="37" t="s">
        <v>1167</v>
      </c>
      <c r="G350" s="28">
        <v>923101001</v>
      </c>
      <c r="H350" s="38">
        <v>22312792510</v>
      </c>
      <c r="I350" s="28"/>
      <c r="J350" s="37" t="s">
        <v>1178</v>
      </c>
      <c r="K350" s="28">
        <v>923106110</v>
      </c>
      <c r="L350" s="38">
        <v>281273530</v>
      </c>
      <c r="AU350" s="7"/>
      <c r="AV350" s="7"/>
      <c r="AW350" s="7"/>
      <c r="AX350" s="7"/>
      <c r="AY350" s="7"/>
    </row>
    <row r="351" spans="2:51" ht="13.5">
      <c r="B351" s="35" t="s">
        <v>100</v>
      </c>
      <c r="C351" s="28">
        <v>831100000</v>
      </c>
      <c r="D351" s="36">
        <v>1505390</v>
      </c>
      <c r="F351" s="37" t="s">
        <v>1179</v>
      </c>
      <c r="G351" s="28">
        <v>923101006</v>
      </c>
      <c r="H351" s="38">
        <v>0</v>
      </c>
      <c r="I351" s="28"/>
      <c r="J351" s="37" t="s">
        <v>640</v>
      </c>
      <c r="K351" s="28">
        <v>923111000</v>
      </c>
      <c r="L351" s="38">
        <v>4113223687</v>
      </c>
      <c r="AU351" s="7"/>
      <c r="AV351" s="7"/>
      <c r="AW351" s="7"/>
      <c r="AX351" s="7"/>
      <c r="AY351" s="7"/>
    </row>
    <row r="352" spans="2:51" ht="13.5">
      <c r="B352" s="35" t="s">
        <v>101</v>
      </c>
      <c r="C352" s="28">
        <v>831600000</v>
      </c>
      <c r="D352" s="36">
        <v>3096424</v>
      </c>
      <c r="F352" s="37" t="s">
        <v>1180</v>
      </c>
      <c r="G352" s="28">
        <v>923101010</v>
      </c>
      <c r="H352" s="38">
        <v>1392650530</v>
      </c>
      <c r="I352" s="28"/>
      <c r="J352" s="37" t="s">
        <v>1181</v>
      </c>
      <c r="K352" s="28">
        <v>923111001</v>
      </c>
      <c r="L352" s="38">
        <v>10943230</v>
      </c>
      <c r="AU352" s="7"/>
      <c r="AV352" s="7"/>
      <c r="AW352" s="7"/>
      <c r="AX352" s="7"/>
      <c r="AY352" s="7"/>
    </row>
    <row r="353" spans="2:51" ht="13.5">
      <c r="B353" s="35" t="s">
        <v>1182</v>
      </c>
      <c r="C353" s="28">
        <v>831699000</v>
      </c>
      <c r="D353" s="36">
        <v>3096424</v>
      </c>
      <c r="F353" s="35" t="s">
        <v>1183</v>
      </c>
      <c r="G353" s="28">
        <v>923101011</v>
      </c>
      <c r="H353" s="38">
        <v>83010507665</v>
      </c>
      <c r="I353" s="28"/>
      <c r="J353" s="37" t="s">
        <v>1184</v>
      </c>
      <c r="K353" s="28">
        <v>923111006</v>
      </c>
      <c r="L353" s="38">
        <v>16050000</v>
      </c>
      <c r="AU353" s="7"/>
      <c r="AV353" s="7"/>
      <c r="AW353" s="7"/>
      <c r="AX353" s="7"/>
      <c r="AY353" s="7"/>
    </row>
    <row r="354" spans="2:51" ht="13.5">
      <c r="B354" s="35" t="s">
        <v>425</v>
      </c>
      <c r="C354" s="28">
        <v>850000000</v>
      </c>
      <c r="D354" s="36">
        <v>-46549638620</v>
      </c>
      <c r="F354" s="35" t="s">
        <v>1172</v>
      </c>
      <c r="G354" s="28">
        <v>923101100</v>
      </c>
      <c r="H354" s="38">
        <v>4990333530</v>
      </c>
      <c r="I354" s="28"/>
      <c r="J354" s="37" t="s">
        <v>1185</v>
      </c>
      <c r="K354" s="28">
        <v>923111011</v>
      </c>
      <c r="L354" s="38">
        <v>48026100</v>
      </c>
      <c r="AU354" s="7"/>
      <c r="AV354" s="7"/>
      <c r="AW354" s="7"/>
      <c r="AX354" s="7"/>
      <c r="AY354" s="7"/>
    </row>
    <row r="355" spans="2:51" ht="13.5">
      <c r="B355" s="35" t="s">
        <v>102</v>
      </c>
      <c r="C355" s="28">
        <v>850600000</v>
      </c>
      <c r="D355" s="36">
        <v>-46549638620</v>
      </c>
      <c r="F355" s="35" t="s">
        <v>1173</v>
      </c>
      <c r="G355" s="28">
        <v>923101016</v>
      </c>
      <c r="H355" s="38">
        <v>4990333530</v>
      </c>
      <c r="I355" s="28"/>
      <c r="J355" s="37" t="s">
        <v>1186</v>
      </c>
      <c r="K355" s="28">
        <v>923111016</v>
      </c>
      <c r="L355" s="38">
        <v>124480250</v>
      </c>
      <c r="AU355" s="7"/>
      <c r="AV355" s="7"/>
      <c r="AW355" s="7"/>
      <c r="AX355" s="7"/>
      <c r="AY355" s="7"/>
    </row>
    <row r="356" spans="2:51" ht="13.5">
      <c r="B356" s="35" t="s">
        <v>426</v>
      </c>
      <c r="C356" s="28">
        <v>840000000</v>
      </c>
      <c r="D356" s="36">
        <v>382346092155</v>
      </c>
      <c r="F356" s="35" t="s">
        <v>637</v>
      </c>
      <c r="G356" s="28">
        <v>923106000</v>
      </c>
      <c r="H356" s="38">
        <v>3912658980</v>
      </c>
      <c r="I356" s="28"/>
      <c r="J356" s="37" t="s">
        <v>1187</v>
      </c>
      <c r="K356" s="28">
        <v>923111021</v>
      </c>
      <c r="L356" s="38">
        <v>1772737</v>
      </c>
      <c r="AU356" s="7"/>
      <c r="AV356" s="7"/>
      <c r="AW356" s="7"/>
      <c r="AX356" s="7"/>
      <c r="AY356" s="7"/>
    </row>
    <row r="357" spans="2:51" ht="13.5">
      <c r="B357" s="35" t="s">
        <v>103</v>
      </c>
      <c r="C357" s="28">
        <v>840100000</v>
      </c>
      <c r="D357" s="36">
        <v>9772031440</v>
      </c>
      <c r="F357" s="35" t="s">
        <v>1174</v>
      </c>
      <c r="G357" s="28">
        <v>923106002</v>
      </c>
      <c r="H357" s="38">
        <v>3912658980</v>
      </c>
      <c r="I357" s="28"/>
      <c r="J357" s="37" t="s">
        <v>1188</v>
      </c>
      <c r="K357" s="28">
        <v>923111026</v>
      </c>
      <c r="L357" s="38">
        <v>8900000</v>
      </c>
      <c r="AU357" s="7"/>
      <c r="AV357" s="7"/>
      <c r="AW357" s="7"/>
      <c r="AX357" s="7"/>
      <c r="AY357" s="7"/>
    </row>
    <row r="358" spans="2:51" ht="13.5">
      <c r="B358" s="35" t="s">
        <v>104</v>
      </c>
      <c r="C358" s="28">
        <v>840200000</v>
      </c>
      <c r="D358" s="36">
        <v>7959167253</v>
      </c>
      <c r="F358" s="35" t="s">
        <v>1176</v>
      </c>
      <c r="G358" s="28">
        <v>923106003</v>
      </c>
      <c r="H358" s="38">
        <v>3912658980</v>
      </c>
      <c r="I358" s="28"/>
      <c r="J358" s="37" t="s">
        <v>1189</v>
      </c>
      <c r="K358" s="28">
        <v>923111031</v>
      </c>
      <c r="L358" s="38">
        <v>589102160</v>
      </c>
      <c r="AU358" s="7"/>
      <c r="AV358" s="7"/>
      <c r="AW358" s="7"/>
      <c r="AX358" s="7"/>
      <c r="AY358" s="7"/>
    </row>
    <row r="359" spans="2:51" ht="13.5">
      <c r="B359" s="35" t="s">
        <v>427</v>
      </c>
      <c r="C359" s="28">
        <v>842600000</v>
      </c>
      <c r="D359" s="36">
        <v>364614893462</v>
      </c>
      <c r="F359" s="35" t="s">
        <v>1177</v>
      </c>
      <c r="G359" s="28">
        <v>923106001</v>
      </c>
      <c r="H359" s="38">
        <v>2586879400</v>
      </c>
      <c r="I359" s="28"/>
      <c r="J359" s="37" t="s">
        <v>1190</v>
      </c>
      <c r="K359" s="28">
        <v>923111036</v>
      </c>
      <c r="L359" s="38">
        <v>183801940</v>
      </c>
      <c r="AU359" s="7"/>
      <c r="AV359" s="7"/>
      <c r="AW359" s="7"/>
      <c r="AX359" s="7"/>
      <c r="AY359" s="7"/>
    </row>
    <row r="360" spans="2:51" ht="13.5">
      <c r="B360" s="35" t="s">
        <v>1191</v>
      </c>
      <c r="C360" s="28">
        <v>842621000</v>
      </c>
      <c r="D360" s="36">
        <v>125410873296</v>
      </c>
      <c r="F360" s="35" t="s">
        <v>1178</v>
      </c>
      <c r="G360" s="28">
        <v>923106110</v>
      </c>
      <c r="H360" s="38">
        <v>1325779580</v>
      </c>
      <c r="I360" s="28"/>
      <c r="J360" s="37" t="s">
        <v>1192</v>
      </c>
      <c r="K360" s="28">
        <v>923111041</v>
      </c>
      <c r="L360" s="38">
        <v>79851470</v>
      </c>
      <c r="AU360" s="7"/>
      <c r="AV360" s="7"/>
      <c r="AW360" s="7"/>
      <c r="AX360" s="7"/>
      <c r="AY360" s="7"/>
    </row>
    <row r="361" spans="2:51" ht="13.5">
      <c r="B361" s="35" t="s">
        <v>1193</v>
      </c>
      <c r="C361" s="28"/>
      <c r="D361" s="36">
        <v>741007397182</v>
      </c>
      <c r="F361" s="35" t="s">
        <v>640</v>
      </c>
      <c r="G361" s="28">
        <v>923111000</v>
      </c>
      <c r="H361" s="38">
        <v>16095802125</v>
      </c>
      <c r="I361" s="28"/>
      <c r="J361" s="37" t="s">
        <v>1194</v>
      </c>
      <c r="K361" s="28">
        <v>923111046</v>
      </c>
      <c r="L361" s="38">
        <v>7681280</v>
      </c>
      <c r="AU361" s="7"/>
      <c r="AV361" s="7"/>
      <c r="AW361" s="7"/>
      <c r="AX361" s="7"/>
      <c r="AY361" s="7"/>
    </row>
    <row r="362" spans="2:51" ht="13.5">
      <c r="B362" s="35" t="s">
        <v>1195</v>
      </c>
      <c r="C362" s="28"/>
      <c r="D362" s="36">
        <v>7769823424527</v>
      </c>
      <c r="F362" s="35" t="s">
        <v>1181</v>
      </c>
      <c r="G362" s="28">
        <v>923111001</v>
      </c>
      <c r="H362" s="38">
        <v>44674540</v>
      </c>
      <c r="I362" s="28"/>
      <c r="J362" s="37" t="s">
        <v>1196</v>
      </c>
      <c r="K362" s="28">
        <v>923111051</v>
      </c>
      <c r="L362" s="38">
        <v>313829980</v>
      </c>
      <c r="AU362" s="7"/>
      <c r="AV362" s="7"/>
      <c r="AW362" s="7"/>
      <c r="AX362" s="7"/>
      <c r="AY362" s="7"/>
    </row>
    <row r="363" spans="2:51" ht="13.5">
      <c r="B363" s="35" t="s">
        <v>1195</v>
      </c>
      <c r="C363" s="28"/>
      <c r="D363" s="36">
        <v>7769823424527</v>
      </c>
      <c r="F363" s="35" t="s">
        <v>1184</v>
      </c>
      <c r="G363" s="28">
        <v>923111006</v>
      </c>
      <c r="H363" s="38">
        <v>38900000</v>
      </c>
      <c r="I363" s="28"/>
      <c r="J363" s="37" t="s">
        <v>1197</v>
      </c>
      <c r="K363" s="28">
        <v>923111061</v>
      </c>
      <c r="L363" s="38">
        <v>5785183</v>
      </c>
      <c r="AU363" s="7"/>
      <c r="AV363" s="7"/>
      <c r="AW363" s="7"/>
      <c r="AX363" s="7"/>
      <c r="AY363" s="7"/>
    </row>
    <row r="364" spans="2:51">
      <c r="B364" s="68"/>
      <c r="C364" s="69"/>
      <c r="D364" s="68"/>
      <c r="F364" s="35" t="s">
        <v>1185</v>
      </c>
      <c r="G364" s="28">
        <v>923111011</v>
      </c>
      <c r="H364" s="38">
        <v>564087367</v>
      </c>
      <c r="I364" s="28"/>
      <c r="J364" s="37" t="s">
        <v>1198</v>
      </c>
      <c r="K364" s="28">
        <v>923111066</v>
      </c>
      <c r="L364" s="38">
        <v>154244010</v>
      </c>
      <c r="AU364" s="7"/>
      <c r="AV364" s="7"/>
      <c r="AW364" s="7"/>
      <c r="AX364" s="7"/>
      <c r="AY364" s="7"/>
    </row>
    <row r="365" spans="2:51">
      <c r="B365" s="68"/>
      <c r="C365" s="69"/>
      <c r="D365" s="68"/>
      <c r="F365" s="35" t="s">
        <v>1186</v>
      </c>
      <c r="G365" s="28">
        <v>923111016</v>
      </c>
      <c r="H365" s="38">
        <v>125220250</v>
      </c>
      <c r="I365" s="28"/>
      <c r="J365" s="37" t="s">
        <v>1199</v>
      </c>
      <c r="K365" s="28">
        <v>923111071</v>
      </c>
      <c r="L365" s="38">
        <v>16650000</v>
      </c>
      <c r="AU365" s="7"/>
      <c r="AV365" s="7"/>
      <c r="AW365" s="7"/>
      <c r="AX365" s="7"/>
      <c r="AY365" s="7"/>
    </row>
    <row r="366" spans="2:51">
      <c r="B366" s="68"/>
      <c r="C366" s="69"/>
      <c r="D366" s="68"/>
      <c r="F366" s="35" t="s">
        <v>1187</v>
      </c>
      <c r="G366" s="28">
        <v>923111021</v>
      </c>
      <c r="H366" s="38">
        <v>9315379</v>
      </c>
      <c r="I366" s="28"/>
      <c r="J366" s="37" t="s">
        <v>1200</v>
      </c>
      <c r="K366" s="28">
        <v>923111081</v>
      </c>
      <c r="L366" s="38">
        <v>228713679</v>
      </c>
      <c r="AU366" s="7"/>
      <c r="AV366" s="7"/>
      <c r="AW366" s="7"/>
      <c r="AX366" s="7"/>
      <c r="AY366" s="7"/>
    </row>
    <row r="367" spans="2:51">
      <c r="B367" s="68"/>
      <c r="C367" s="69"/>
      <c r="D367" s="68"/>
      <c r="F367" s="35" t="s">
        <v>1188</v>
      </c>
      <c r="G367" s="28">
        <v>923111026</v>
      </c>
      <c r="H367" s="38">
        <v>8900000</v>
      </c>
      <c r="I367" s="28"/>
      <c r="J367" s="37" t="s">
        <v>1201</v>
      </c>
      <c r="K367" s="28">
        <v>923111086</v>
      </c>
      <c r="L367" s="38">
        <v>24325100</v>
      </c>
      <c r="AU367" s="7"/>
      <c r="AV367" s="7"/>
      <c r="AW367" s="7"/>
      <c r="AX367" s="7"/>
      <c r="AY367" s="7"/>
    </row>
    <row r="368" spans="2:51">
      <c r="B368" s="68"/>
      <c r="C368" s="69"/>
      <c r="D368" s="68"/>
      <c r="F368" s="35" t="s">
        <v>1189</v>
      </c>
      <c r="G368" s="28">
        <v>923111031</v>
      </c>
      <c r="H368" s="38">
        <v>2170342210</v>
      </c>
      <c r="I368" s="28"/>
      <c r="J368" s="37" t="s">
        <v>1202</v>
      </c>
      <c r="K368" s="28">
        <v>923111091</v>
      </c>
      <c r="L368" s="38">
        <v>273597590</v>
      </c>
      <c r="AU368" s="7"/>
      <c r="AV368" s="7"/>
      <c r="AW368" s="7"/>
      <c r="AX368" s="7"/>
      <c r="AY368" s="7"/>
    </row>
    <row r="369" spans="2:51">
      <c r="B369" s="68"/>
      <c r="C369" s="69"/>
      <c r="D369" s="68"/>
      <c r="F369" s="35" t="s">
        <v>1190</v>
      </c>
      <c r="G369" s="28">
        <v>923111036</v>
      </c>
      <c r="H369" s="38">
        <v>1105318210</v>
      </c>
      <c r="I369" s="28"/>
      <c r="J369" s="37" t="s">
        <v>1203</v>
      </c>
      <c r="K369" s="28">
        <v>923111092</v>
      </c>
      <c r="L369" s="38">
        <v>2871000</v>
      </c>
      <c r="AU369" s="7"/>
      <c r="AV369" s="7"/>
      <c r="AW369" s="7"/>
      <c r="AX369" s="7"/>
      <c r="AY369" s="7"/>
    </row>
    <row r="370" spans="2:51">
      <c r="B370" s="68"/>
      <c r="C370" s="69"/>
      <c r="D370" s="68"/>
      <c r="F370" s="35" t="s">
        <v>1192</v>
      </c>
      <c r="G370" s="28">
        <v>923111041</v>
      </c>
      <c r="H370" s="38">
        <v>374627300</v>
      </c>
      <c r="I370" s="28"/>
      <c r="J370" s="37" t="s">
        <v>1204</v>
      </c>
      <c r="K370" s="28">
        <v>923111097</v>
      </c>
      <c r="L370" s="38">
        <v>1735758590</v>
      </c>
      <c r="AU370" s="7"/>
      <c r="AV370" s="7"/>
      <c r="AW370" s="7"/>
      <c r="AX370" s="7"/>
      <c r="AY370" s="7"/>
    </row>
    <row r="371" spans="2:51">
      <c r="B371" s="68"/>
      <c r="C371" s="69"/>
      <c r="D371" s="68"/>
      <c r="F371" s="35" t="s">
        <v>1194</v>
      </c>
      <c r="G371" s="28">
        <v>923111046</v>
      </c>
      <c r="H371" s="38">
        <v>29420100</v>
      </c>
      <c r="I371" s="28"/>
      <c r="J371" s="37" t="s">
        <v>1205</v>
      </c>
      <c r="K371" s="28">
        <v>923111098</v>
      </c>
      <c r="L371" s="38">
        <v>55964530</v>
      </c>
      <c r="AU371" s="7"/>
      <c r="AV371" s="7"/>
      <c r="AW371" s="7"/>
      <c r="AX371" s="7"/>
      <c r="AY371" s="7"/>
    </row>
    <row r="372" spans="2:51">
      <c r="B372" s="68"/>
      <c r="C372" s="69"/>
      <c r="D372" s="68"/>
      <c r="F372" s="35" t="s">
        <v>1196</v>
      </c>
      <c r="G372" s="28">
        <v>923111051</v>
      </c>
      <c r="H372" s="38">
        <v>1198470040</v>
      </c>
      <c r="I372" s="28"/>
      <c r="J372" s="37" t="s">
        <v>1206</v>
      </c>
      <c r="K372" s="28">
        <v>923111099</v>
      </c>
      <c r="L372" s="38">
        <v>35558860</v>
      </c>
      <c r="AU372" s="7"/>
      <c r="AV372" s="7"/>
      <c r="AW372" s="7"/>
      <c r="AX372" s="7"/>
      <c r="AY372" s="7"/>
    </row>
    <row r="373" spans="2:51">
      <c r="B373" s="68"/>
      <c r="C373" s="69"/>
      <c r="D373" s="68"/>
      <c r="F373" s="35" t="s">
        <v>1197</v>
      </c>
      <c r="G373" s="28">
        <v>923111061</v>
      </c>
      <c r="H373" s="38">
        <v>22689753</v>
      </c>
      <c r="I373" s="28"/>
      <c r="J373" s="37" t="s">
        <v>1207</v>
      </c>
      <c r="K373" s="28">
        <v>923111999</v>
      </c>
      <c r="L373" s="38">
        <v>195315998</v>
      </c>
      <c r="AU373" s="7"/>
      <c r="AV373" s="7"/>
      <c r="AW373" s="7"/>
      <c r="AX373" s="7"/>
      <c r="AY373" s="7"/>
    </row>
    <row r="374" spans="2:51">
      <c r="B374" s="68"/>
      <c r="C374" s="69"/>
      <c r="D374" s="68"/>
      <c r="F374" s="35" t="s">
        <v>1198</v>
      </c>
      <c r="G374" s="28">
        <v>923111066</v>
      </c>
      <c r="H374" s="38">
        <v>600504380</v>
      </c>
      <c r="I374" s="28"/>
      <c r="J374" s="37" t="s">
        <v>643</v>
      </c>
      <c r="K374" s="28">
        <v>923116000</v>
      </c>
      <c r="L374" s="38">
        <v>2192255924</v>
      </c>
      <c r="AU374" s="7"/>
      <c r="AV374" s="7"/>
      <c r="AW374" s="7"/>
      <c r="AX374" s="7"/>
      <c r="AY374" s="7"/>
    </row>
    <row r="375" spans="2:51">
      <c r="B375" s="68"/>
      <c r="C375" s="69"/>
      <c r="D375" s="68"/>
      <c r="F375" s="35" t="s">
        <v>1199</v>
      </c>
      <c r="G375" s="28">
        <v>923111071</v>
      </c>
      <c r="H375" s="38">
        <v>66600000</v>
      </c>
      <c r="I375" s="28"/>
      <c r="J375" s="37" t="s">
        <v>1208</v>
      </c>
      <c r="K375" s="28">
        <v>923116006</v>
      </c>
      <c r="L375" s="38">
        <v>314201194</v>
      </c>
      <c r="AU375" s="7"/>
      <c r="AV375" s="7"/>
      <c r="AW375" s="7"/>
      <c r="AX375" s="7"/>
      <c r="AY375" s="7"/>
    </row>
    <row r="376" spans="2:51">
      <c r="B376" s="68"/>
      <c r="C376" s="69"/>
      <c r="D376" s="68"/>
      <c r="F376" s="35" t="s">
        <v>1209</v>
      </c>
      <c r="G376" s="28">
        <v>923111080</v>
      </c>
      <c r="H376" s="38">
        <v>0</v>
      </c>
      <c r="I376" s="28"/>
      <c r="J376" s="37" t="s">
        <v>1210</v>
      </c>
      <c r="K376" s="28">
        <v>923116011</v>
      </c>
      <c r="L376" s="38">
        <v>905158758</v>
      </c>
      <c r="AU376" s="7"/>
      <c r="AV376" s="7"/>
      <c r="AW376" s="7"/>
      <c r="AX376" s="7"/>
      <c r="AY376" s="7"/>
    </row>
    <row r="377" spans="2:51">
      <c r="B377" s="68"/>
      <c r="C377" s="69"/>
      <c r="D377" s="68"/>
      <c r="F377" s="35" t="s">
        <v>1211</v>
      </c>
      <c r="G377" s="28">
        <v>923111081</v>
      </c>
      <c r="H377" s="38">
        <v>779188577</v>
      </c>
      <c r="I377" s="28"/>
      <c r="J377" s="37" t="s">
        <v>1212</v>
      </c>
      <c r="K377" s="28">
        <v>923116021</v>
      </c>
      <c r="L377" s="38">
        <v>266546500</v>
      </c>
      <c r="AU377" s="7"/>
      <c r="AV377" s="7"/>
      <c r="AW377" s="7"/>
      <c r="AX377" s="7"/>
      <c r="AY377" s="7"/>
    </row>
    <row r="378" spans="2:51">
      <c r="B378" s="68"/>
      <c r="C378" s="69"/>
      <c r="D378" s="68"/>
      <c r="F378" s="35" t="s">
        <v>1213</v>
      </c>
      <c r="G378" s="28">
        <v>923111086</v>
      </c>
      <c r="H378" s="38">
        <v>236844350</v>
      </c>
      <c r="I378" s="28"/>
      <c r="J378" s="37" t="s">
        <v>1214</v>
      </c>
      <c r="K378" s="28">
        <v>923116026</v>
      </c>
      <c r="L378" s="38">
        <v>12782250</v>
      </c>
      <c r="AU378" s="7"/>
      <c r="AV378" s="7"/>
      <c r="AW378" s="7"/>
      <c r="AX378" s="7"/>
      <c r="AY378" s="7"/>
    </row>
    <row r="379" spans="2:51">
      <c r="B379" s="68"/>
      <c r="C379" s="69"/>
      <c r="D379" s="68"/>
      <c r="F379" s="35" t="s">
        <v>1215</v>
      </c>
      <c r="G379" s="28">
        <v>923111091</v>
      </c>
      <c r="H379" s="38">
        <v>1043146804</v>
      </c>
      <c r="I379" s="28"/>
      <c r="J379" s="37" t="s">
        <v>1216</v>
      </c>
      <c r="K379" s="28">
        <v>923116036</v>
      </c>
      <c r="L379" s="38">
        <v>693567222</v>
      </c>
      <c r="AU379" s="7"/>
      <c r="AV379" s="7"/>
      <c r="AW379" s="7"/>
      <c r="AX379" s="7"/>
      <c r="AY379" s="7"/>
    </row>
    <row r="380" spans="2:51">
      <c r="B380" s="68"/>
      <c r="C380" s="69"/>
      <c r="D380" s="68"/>
      <c r="F380" s="35" t="s">
        <v>1217</v>
      </c>
      <c r="G380" s="28">
        <v>923111092</v>
      </c>
      <c r="H380" s="38">
        <v>2871000</v>
      </c>
      <c r="I380" s="28"/>
      <c r="J380" s="37" t="s">
        <v>645</v>
      </c>
      <c r="K380" s="28">
        <v>923121000</v>
      </c>
      <c r="L380" s="38">
        <v>648983978</v>
      </c>
      <c r="AU380" s="7"/>
      <c r="AV380" s="7"/>
      <c r="AW380" s="7"/>
      <c r="AX380" s="7"/>
      <c r="AY380" s="7"/>
    </row>
    <row r="381" spans="2:51">
      <c r="B381" s="68"/>
      <c r="C381" s="69"/>
      <c r="D381" s="68"/>
      <c r="F381" s="35" t="s">
        <v>1218</v>
      </c>
      <c r="G381" s="28">
        <v>923111093</v>
      </c>
      <c r="H381" s="38">
        <v>270000</v>
      </c>
      <c r="I381" s="28"/>
      <c r="J381" s="37" t="s">
        <v>1219</v>
      </c>
      <c r="K381" s="28">
        <v>923121001</v>
      </c>
      <c r="L381" s="38">
        <v>580860940</v>
      </c>
      <c r="AU381" s="7"/>
      <c r="AV381" s="7"/>
      <c r="AW381" s="7"/>
      <c r="AX381" s="7"/>
      <c r="AY381" s="7"/>
    </row>
    <row r="382" spans="2:51">
      <c r="B382" s="68"/>
      <c r="C382" s="69"/>
      <c r="D382" s="68"/>
      <c r="F382" s="35" t="s">
        <v>1220</v>
      </c>
      <c r="G382" s="28">
        <v>923111097</v>
      </c>
      <c r="H382" s="38">
        <v>6787025440</v>
      </c>
      <c r="I382" s="28"/>
      <c r="J382" s="37" t="s">
        <v>1221</v>
      </c>
      <c r="K382" s="28">
        <v>923121006</v>
      </c>
      <c r="L382" s="38">
        <v>59477274</v>
      </c>
      <c r="AU382" s="7"/>
      <c r="AV382" s="7"/>
      <c r="AW382" s="7"/>
      <c r="AX382" s="7"/>
      <c r="AY382" s="7"/>
    </row>
    <row r="383" spans="2:51">
      <c r="B383" s="68"/>
      <c r="C383" s="69"/>
      <c r="D383" s="68"/>
      <c r="F383" s="35" t="s">
        <v>1222</v>
      </c>
      <c r="G383" s="28">
        <v>923111098</v>
      </c>
      <c r="H383" s="38">
        <v>227259480</v>
      </c>
      <c r="I383" s="28"/>
      <c r="J383" s="37" t="s">
        <v>1223</v>
      </c>
      <c r="K383" s="28">
        <v>923121007</v>
      </c>
      <c r="L383" s="38">
        <v>8645764</v>
      </c>
      <c r="AU383" s="7"/>
      <c r="AV383" s="7"/>
      <c r="AW383" s="7"/>
      <c r="AX383" s="7"/>
      <c r="AY383" s="7"/>
    </row>
    <row r="384" spans="2:51">
      <c r="B384" s="68"/>
      <c r="C384" s="69"/>
      <c r="D384" s="68"/>
      <c r="F384" s="35" t="s">
        <v>1224</v>
      </c>
      <c r="G384" s="28">
        <v>923111099</v>
      </c>
      <c r="H384" s="38">
        <v>35614960</v>
      </c>
      <c r="I384" s="28"/>
      <c r="J384" s="37" t="s">
        <v>647</v>
      </c>
      <c r="K384" s="28">
        <v>923126000</v>
      </c>
      <c r="L384" s="38">
        <v>2124595075</v>
      </c>
      <c r="AU384" s="7"/>
      <c r="AV384" s="7"/>
      <c r="AW384" s="7"/>
      <c r="AX384" s="7"/>
      <c r="AY384" s="7"/>
    </row>
    <row r="385" spans="2:51">
      <c r="B385" s="68"/>
      <c r="C385" s="69"/>
      <c r="D385" s="68"/>
      <c r="F385" s="35" t="s">
        <v>1225</v>
      </c>
      <c r="G385" s="28">
        <v>923111999</v>
      </c>
      <c r="H385" s="38">
        <v>624511985</v>
      </c>
      <c r="I385" s="28"/>
      <c r="J385" s="37" t="s">
        <v>1226</v>
      </c>
      <c r="K385" s="28">
        <v>923126001</v>
      </c>
      <c r="L385" s="38">
        <v>27375636</v>
      </c>
      <c r="AU385" s="7"/>
      <c r="AV385" s="7"/>
      <c r="AW385" s="7"/>
      <c r="AX385" s="7"/>
      <c r="AY385" s="7"/>
    </row>
    <row r="386" spans="2:51">
      <c r="B386" s="68"/>
      <c r="C386" s="69"/>
      <c r="D386" s="68"/>
      <c r="F386" s="35" t="s">
        <v>643</v>
      </c>
      <c r="G386" s="28">
        <v>923116000</v>
      </c>
      <c r="H386" s="38">
        <v>8351455020</v>
      </c>
      <c r="I386" s="28"/>
      <c r="J386" s="37" t="s">
        <v>1227</v>
      </c>
      <c r="K386" s="28">
        <v>923126006</v>
      </c>
      <c r="L386" s="38">
        <v>174900000</v>
      </c>
      <c r="AU386" s="7"/>
      <c r="AV386" s="7"/>
      <c r="AW386" s="7"/>
      <c r="AX386" s="7"/>
      <c r="AY386" s="7"/>
    </row>
    <row r="387" spans="2:51">
      <c r="B387" s="68"/>
      <c r="C387" s="69"/>
      <c r="D387" s="68"/>
      <c r="F387" s="35" t="s">
        <v>1208</v>
      </c>
      <c r="G387" s="28">
        <v>923116006</v>
      </c>
      <c r="H387" s="38">
        <v>1256591787</v>
      </c>
      <c r="I387" s="28"/>
      <c r="J387" s="37" t="s">
        <v>1228</v>
      </c>
      <c r="K387" s="28">
        <v>923126016</v>
      </c>
      <c r="L387" s="38">
        <v>2857466</v>
      </c>
      <c r="AU387" s="7"/>
      <c r="AV387" s="7"/>
      <c r="AW387" s="7"/>
      <c r="AX387" s="7"/>
      <c r="AY387" s="7"/>
    </row>
    <row r="388" spans="2:51">
      <c r="B388" s="68"/>
      <c r="C388" s="69"/>
      <c r="D388" s="68"/>
      <c r="F388" s="35" t="s">
        <v>1210</v>
      </c>
      <c r="G388" s="28">
        <v>923116011</v>
      </c>
      <c r="H388" s="38">
        <v>3445472940</v>
      </c>
      <c r="I388" s="28"/>
      <c r="J388" s="37" t="s">
        <v>1229</v>
      </c>
      <c r="K388" s="28">
        <v>923126021</v>
      </c>
      <c r="L388" s="38">
        <v>1220287719</v>
      </c>
      <c r="AU388" s="7"/>
      <c r="AV388" s="7"/>
      <c r="AW388" s="7"/>
      <c r="AX388" s="7"/>
      <c r="AY388" s="7"/>
    </row>
    <row r="389" spans="2:51">
      <c r="B389" s="68"/>
      <c r="C389" s="69"/>
      <c r="D389" s="68"/>
      <c r="F389" s="35" t="s">
        <v>1212</v>
      </c>
      <c r="G389" s="28">
        <v>923116021</v>
      </c>
      <c r="H389" s="38">
        <v>1026130000</v>
      </c>
      <c r="I389" s="28"/>
      <c r="J389" s="37" t="s">
        <v>1230</v>
      </c>
      <c r="K389" s="28">
        <v>923126026</v>
      </c>
      <c r="L389" s="38">
        <v>11485422</v>
      </c>
      <c r="AU389" s="7"/>
      <c r="AV389" s="7"/>
      <c r="AW389" s="7"/>
      <c r="AX389" s="7"/>
      <c r="AY389" s="7"/>
    </row>
    <row r="390" spans="2:51">
      <c r="B390" s="68"/>
      <c r="C390" s="69"/>
      <c r="D390" s="68"/>
      <c r="F390" s="35" t="s">
        <v>1214</v>
      </c>
      <c r="G390" s="28">
        <v>923116026</v>
      </c>
      <c r="H390" s="38">
        <v>40620820</v>
      </c>
      <c r="I390" s="28"/>
      <c r="J390" s="37" t="s">
        <v>1231</v>
      </c>
      <c r="K390" s="28">
        <v>923126031</v>
      </c>
      <c r="L390" s="38">
        <v>2167440</v>
      </c>
      <c r="AU390" s="7"/>
      <c r="AV390" s="7"/>
      <c r="AW390" s="7"/>
      <c r="AX390" s="7"/>
      <c r="AY390" s="7"/>
    </row>
    <row r="391" spans="2:51">
      <c r="B391" s="68"/>
      <c r="C391" s="69"/>
      <c r="D391" s="68"/>
      <c r="F391" s="35" t="s">
        <v>1216</v>
      </c>
      <c r="G391" s="28">
        <v>923116036</v>
      </c>
      <c r="H391" s="38">
        <v>2582639473</v>
      </c>
      <c r="I391" s="28"/>
      <c r="J391" s="37" t="s">
        <v>1232</v>
      </c>
      <c r="K391" s="28">
        <v>923126036</v>
      </c>
      <c r="L391" s="38">
        <v>42394400</v>
      </c>
      <c r="AU391" s="7"/>
      <c r="AV391" s="7"/>
      <c r="AW391" s="7"/>
      <c r="AX391" s="7"/>
      <c r="AY391" s="7"/>
    </row>
    <row r="392" spans="2:51">
      <c r="B392" s="68"/>
      <c r="C392" s="69"/>
      <c r="D392" s="68"/>
      <c r="F392" s="35" t="s">
        <v>645</v>
      </c>
      <c r="G392" s="28">
        <v>923121000</v>
      </c>
      <c r="H392" s="38">
        <v>2347681087</v>
      </c>
      <c r="I392" s="28"/>
      <c r="J392" s="37" t="s">
        <v>1233</v>
      </c>
      <c r="K392" s="28">
        <v>923126037</v>
      </c>
      <c r="L392" s="38">
        <v>180521291</v>
      </c>
      <c r="AU392" s="7"/>
      <c r="AV392" s="7"/>
      <c r="AW392" s="7"/>
      <c r="AX392" s="7"/>
      <c r="AY392" s="7"/>
    </row>
    <row r="393" spans="2:51">
      <c r="B393" s="68"/>
      <c r="C393" s="69"/>
      <c r="D393" s="68"/>
      <c r="F393" s="35" t="s">
        <v>1219</v>
      </c>
      <c r="G393" s="28">
        <v>923121001</v>
      </c>
      <c r="H393" s="38">
        <v>2164914061</v>
      </c>
      <c r="I393" s="28"/>
      <c r="J393" s="37" t="s">
        <v>1234</v>
      </c>
      <c r="K393" s="28">
        <v>923126038</v>
      </c>
      <c r="L393" s="38">
        <v>71587560</v>
      </c>
      <c r="AU393" s="7"/>
      <c r="AV393" s="7"/>
      <c r="AW393" s="7"/>
      <c r="AX393" s="7"/>
      <c r="AY393" s="7"/>
    </row>
    <row r="394" spans="2:51">
      <c r="B394" s="68"/>
      <c r="C394" s="69"/>
      <c r="D394" s="68"/>
      <c r="F394" s="35" t="s">
        <v>1221</v>
      </c>
      <c r="G394" s="28">
        <v>923121006</v>
      </c>
      <c r="H394" s="38">
        <v>164972651</v>
      </c>
      <c r="I394" s="28"/>
      <c r="J394" s="37" t="s">
        <v>1235</v>
      </c>
      <c r="K394" s="28">
        <v>923126039</v>
      </c>
      <c r="L394" s="38">
        <v>62700000</v>
      </c>
      <c r="AU394" s="7"/>
      <c r="AV394" s="7"/>
      <c r="AW394" s="7"/>
      <c r="AX394" s="7"/>
      <c r="AY394" s="7"/>
    </row>
    <row r="395" spans="2:51">
      <c r="B395" s="68"/>
      <c r="C395" s="69"/>
      <c r="D395" s="68"/>
      <c r="F395" s="35" t="s">
        <v>1223</v>
      </c>
      <c r="G395" s="28">
        <v>923121007</v>
      </c>
      <c r="H395" s="38">
        <v>17794375</v>
      </c>
      <c r="I395" s="28"/>
      <c r="J395" s="37" t="s">
        <v>1236</v>
      </c>
      <c r="K395" s="28">
        <v>923126040</v>
      </c>
      <c r="L395" s="38">
        <v>85096169</v>
      </c>
      <c r="AU395" s="7"/>
      <c r="AV395" s="7"/>
      <c r="AW395" s="7"/>
      <c r="AX395" s="7"/>
      <c r="AY395" s="7"/>
    </row>
    <row r="396" spans="2:51">
      <c r="B396" s="68"/>
      <c r="C396" s="69"/>
      <c r="D396" s="68"/>
      <c r="F396" s="35" t="s">
        <v>647</v>
      </c>
      <c r="G396" s="28">
        <v>923126000</v>
      </c>
      <c r="H396" s="38">
        <v>7685220839</v>
      </c>
      <c r="I396" s="28"/>
      <c r="J396" s="37" t="s">
        <v>1237</v>
      </c>
      <c r="K396" s="28">
        <v>923126041</v>
      </c>
      <c r="L396" s="38">
        <v>16115067</v>
      </c>
      <c r="AU396" s="7"/>
      <c r="AV396" s="7"/>
      <c r="AW396" s="7"/>
      <c r="AX396" s="7"/>
      <c r="AY396" s="7"/>
    </row>
    <row r="397" spans="2:51">
      <c r="B397" s="20"/>
      <c r="C397" s="19"/>
      <c r="D397" s="20"/>
      <c r="F397" s="35" t="s">
        <v>1226</v>
      </c>
      <c r="G397" s="28">
        <v>923126001</v>
      </c>
      <c r="H397" s="38">
        <v>127337015</v>
      </c>
      <c r="I397" s="28"/>
      <c r="J397" s="37" t="s">
        <v>1238</v>
      </c>
      <c r="K397" s="28">
        <v>923126042</v>
      </c>
      <c r="L397" s="38">
        <v>24726806</v>
      </c>
      <c r="AU397" s="7"/>
      <c r="AV397" s="7"/>
      <c r="AW397" s="7"/>
      <c r="AX397" s="7"/>
      <c r="AY397" s="7"/>
    </row>
    <row r="398" spans="2:51">
      <c r="B398" s="20"/>
      <c r="C398" s="19"/>
      <c r="D398" s="20"/>
      <c r="F398" s="35" t="s">
        <v>1227</v>
      </c>
      <c r="G398" s="28">
        <v>923126006</v>
      </c>
      <c r="H398" s="38">
        <v>521081000</v>
      </c>
      <c r="I398" s="28"/>
      <c r="J398" s="37" t="s">
        <v>1239</v>
      </c>
      <c r="K398" s="28">
        <v>923126043</v>
      </c>
      <c r="L398" s="38">
        <v>38160000</v>
      </c>
      <c r="AU398" s="7"/>
      <c r="AV398" s="7"/>
      <c r="AW398" s="7"/>
      <c r="AX398" s="7"/>
      <c r="AY398" s="7"/>
    </row>
    <row r="399" spans="2:51">
      <c r="B399" s="20"/>
      <c r="C399" s="19"/>
      <c r="D399" s="20"/>
      <c r="F399" s="35" t="s">
        <v>1228</v>
      </c>
      <c r="G399" s="28">
        <v>923126016</v>
      </c>
      <c r="H399" s="38">
        <v>13370881</v>
      </c>
      <c r="I399" s="28"/>
      <c r="J399" s="37" t="s">
        <v>1240</v>
      </c>
      <c r="K399" s="28">
        <v>923126999</v>
      </c>
      <c r="L399" s="38">
        <v>164220099</v>
      </c>
      <c r="AU399" s="7"/>
      <c r="AV399" s="7"/>
      <c r="AW399" s="7"/>
      <c r="AX399" s="7"/>
      <c r="AY399" s="7"/>
    </row>
    <row r="400" spans="2:51">
      <c r="B400" s="20"/>
      <c r="C400" s="19"/>
      <c r="D400" s="20"/>
      <c r="F400" s="35" t="s">
        <v>1229</v>
      </c>
      <c r="G400" s="28">
        <v>923126021</v>
      </c>
      <c r="H400" s="38">
        <v>4045737108</v>
      </c>
      <c r="I400" s="28"/>
      <c r="J400" s="37" t="s">
        <v>650</v>
      </c>
      <c r="K400" s="28">
        <v>923131000</v>
      </c>
      <c r="L400" s="38">
        <v>1252567805</v>
      </c>
      <c r="AU400" s="7"/>
      <c r="AV400" s="7"/>
      <c r="AW400" s="7"/>
      <c r="AX400" s="7"/>
      <c r="AY400" s="7"/>
    </row>
    <row r="401" spans="2:51">
      <c r="B401" s="20"/>
      <c r="C401" s="19"/>
      <c r="D401" s="20"/>
      <c r="F401" s="35" t="s">
        <v>1230</v>
      </c>
      <c r="G401" s="28">
        <v>923126026</v>
      </c>
      <c r="H401" s="38">
        <v>40112137</v>
      </c>
      <c r="I401" s="28"/>
      <c r="J401" s="37" t="s">
        <v>1241</v>
      </c>
      <c r="K401" s="28">
        <v>923131001</v>
      </c>
      <c r="L401" s="38">
        <v>1084698305</v>
      </c>
      <c r="AU401" s="7"/>
      <c r="AV401" s="7"/>
      <c r="AW401" s="7"/>
      <c r="AX401" s="7"/>
      <c r="AY401" s="7"/>
    </row>
    <row r="402" spans="2:51">
      <c r="B402" s="20"/>
      <c r="C402" s="19"/>
      <c r="D402" s="20"/>
      <c r="F402" s="35" t="s">
        <v>1231</v>
      </c>
      <c r="G402" s="28">
        <v>923126031</v>
      </c>
      <c r="H402" s="38">
        <v>3768600</v>
      </c>
      <c r="I402" s="28"/>
      <c r="J402" s="37" t="s">
        <v>1242</v>
      </c>
      <c r="K402" s="28">
        <v>923131022</v>
      </c>
      <c r="L402" s="38">
        <v>38803200</v>
      </c>
      <c r="AU402" s="7"/>
      <c r="AV402" s="7"/>
      <c r="AW402" s="7"/>
      <c r="AX402" s="7"/>
      <c r="AY402" s="7"/>
    </row>
    <row r="403" spans="2:51">
      <c r="B403" s="20"/>
      <c r="C403" s="19"/>
      <c r="D403" s="20"/>
      <c r="F403" s="35" t="s">
        <v>1232</v>
      </c>
      <c r="G403" s="28">
        <v>923126036</v>
      </c>
      <c r="H403" s="38">
        <v>125493716</v>
      </c>
      <c r="I403" s="28"/>
      <c r="J403" s="37" t="s">
        <v>1243</v>
      </c>
      <c r="K403" s="28">
        <v>923131006</v>
      </c>
      <c r="L403" s="38">
        <v>17045000</v>
      </c>
      <c r="AU403" s="7"/>
      <c r="AV403" s="7"/>
      <c r="AW403" s="7"/>
      <c r="AX403" s="7"/>
      <c r="AY403" s="7"/>
    </row>
    <row r="404" spans="2:51">
      <c r="B404" s="20"/>
      <c r="C404" s="19"/>
      <c r="D404" s="20"/>
      <c r="F404" s="35" t="s">
        <v>1233</v>
      </c>
      <c r="G404" s="28">
        <v>923126037</v>
      </c>
      <c r="H404" s="38">
        <v>716884686</v>
      </c>
      <c r="I404" s="28"/>
      <c r="J404" s="37" t="s">
        <v>1244</v>
      </c>
      <c r="K404" s="28">
        <v>923131021</v>
      </c>
      <c r="L404" s="38">
        <v>112021300</v>
      </c>
      <c r="AU404" s="7"/>
      <c r="AV404" s="7"/>
      <c r="AW404" s="7"/>
      <c r="AX404" s="7"/>
      <c r="AY404" s="7"/>
    </row>
    <row r="405" spans="2:51">
      <c r="B405" s="20"/>
      <c r="C405" s="19"/>
      <c r="D405" s="20"/>
      <c r="F405" s="35" t="s">
        <v>1234</v>
      </c>
      <c r="G405" s="28">
        <v>923126038</v>
      </c>
      <c r="H405" s="38">
        <v>279411000</v>
      </c>
      <c r="I405" s="28"/>
      <c r="J405" s="37" t="s">
        <v>652</v>
      </c>
      <c r="K405" s="28">
        <v>923136000</v>
      </c>
      <c r="L405" s="38">
        <v>1123808155</v>
      </c>
      <c r="AU405" s="7"/>
      <c r="AV405" s="7"/>
      <c r="AW405" s="7"/>
      <c r="AX405" s="7"/>
      <c r="AY405" s="7"/>
    </row>
    <row r="406" spans="2:51">
      <c r="B406" s="20"/>
      <c r="C406" s="19"/>
      <c r="D406" s="20"/>
      <c r="F406" s="35" t="s">
        <v>1235</v>
      </c>
      <c r="G406" s="28">
        <v>923126039</v>
      </c>
      <c r="H406" s="38">
        <v>250800000</v>
      </c>
      <c r="I406" s="28"/>
      <c r="J406" s="37" t="s">
        <v>1245</v>
      </c>
      <c r="K406" s="28">
        <v>923136006</v>
      </c>
      <c r="L406" s="38">
        <v>486608756</v>
      </c>
      <c r="AU406" s="7"/>
      <c r="AV406" s="7"/>
      <c r="AW406" s="7"/>
      <c r="AX406" s="7"/>
      <c r="AY406" s="7"/>
    </row>
    <row r="407" spans="2:51">
      <c r="B407" s="20"/>
      <c r="C407" s="19"/>
      <c r="D407" s="20"/>
      <c r="F407" s="35" t="s">
        <v>1236</v>
      </c>
      <c r="G407" s="28">
        <v>923126040</v>
      </c>
      <c r="H407" s="38">
        <v>282187206</v>
      </c>
      <c r="I407" s="28"/>
      <c r="J407" s="37" t="s">
        <v>1246</v>
      </c>
      <c r="K407" s="28">
        <v>923136011</v>
      </c>
      <c r="L407" s="38">
        <v>47481454</v>
      </c>
      <c r="AU407" s="7"/>
      <c r="AV407" s="7"/>
      <c r="AW407" s="7"/>
      <c r="AX407" s="7"/>
      <c r="AY407" s="7"/>
    </row>
    <row r="408" spans="2:51">
      <c r="B408" s="20"/>
      <c r="C408" s="19"/>
      <c r="D408" s="20"/>
      <c r="F408" s="35" t="s">
        <v>1237</v>
      </c>
      <c r="G408" s="28">
        <v>923126041</v>
      </c>
      <c r="H408" s="38">
        <v>64596348</v>
      </c>
      <c r="I408" s="28"/>
      <c r="J408" s="37" t="s">
        <v>1247</v>
      </c>
      <c r="K408" s="28">
        <v>923136021</v>
      </c>
      <c r="L408" s="38">
        <v>419070512</v>
      </c>
      <c r="AU408" s="7"/>
      <c r="AV408" s="7"/>
      <c r="AW408" s="7"/>
      <c r="AX408" s="7"/>
      <c r="AY408" s="7"/>
    </row>
    <row r="409" spans="2:51">
      <c r="B409" s="20"/>
      <c r="C409" s="19"/>
      <c r="D409" s="20"/>
      <c r="F409" s="35" t="s">
        <v>1238</v>
      </c>
      <c r="G409" s="28">
        <v>923126042</v>
      </c>
      <c r="H409" s="38">
        <v>161141716</v>
      </c>
      <c r="I409" s="28"/>
      <c r="J409" s="37" t="s">
        <v>1248</v>
      </c>
      <c r="K409" s="28">
        <v>923136999</v>
      </c>
      <c r="L409" s="38">
        <v>170647433</v>
      </c>
      <c r="AU409" s="7"/>
      <c r="AV409" s="7"/>
      <c r="AW409" s="7"/>
      <c r="AX409" s="7"/>
      <c r="AY409" s="7"/>
    </row>
    <row r="410" spans="2:51">
      <c r="B410" s="20"/>
      <c r="C410" s="19"/>
      <c r="D410" s="20"/>
      <c r="F410" s="35" t="s">
        <v>1239</v>
      </c>
      <c r="G410" s="28">
        <v>923126043</v>
      </c>
      <c r="H410" s="38">
        <v>478818800</v>
      </c>
      <c r="I410" s="28"/>
      <c r="J410" s="37" t="s">
        <v>654</v>
      </c>
      <c r="K410" s="28">
        <v>923141000</v>
      </c>
      <c r="L410" s="38">
        <v>1360972375</v>
      </c>
      <c r="AU410" s="7"/>
      <c r="AV410" s="7"/>
      <c r="AW410" s="7"/>
      <c r="AX410" s="7"/>
      <c r="AY410" s="7"/>
    </row>
    <row r="411" spans="2:51">
      <c r="B411" s="20"/>
      <c r="C411" s="19"/>
      <c r="D411" s="20"/>
      <c r="F411" s="35" t="s">
        <v>1240</v>
      </c>
      <c r="G411" s="28">
        <v>923126999</v>
      </c>
      <c r="H411" s="38">
        <v>574480626</v>
      </c>
      <c r="I411" s="28"/>
      <c r="J411" s="37" t="s">
        <v>1249</v>
      </c>
      <c r="K411" s="28">
        <v>923141001</v>
      </c>
      <c r="L411" s="38">
        <v>308614057</v>
      </c>
      <c r="AU411" s="7"/>
      <c r="AV411" s="7"/>
      <c r="AW411" s="7"/>
      <c r="AX411" s="7"/>
      <c r="AY411" s="7"/>
    </row>
    <row r="412" spans="2:51">
      <c r="B412" s="20"/>
      <c r="C412" s="19"/>
      <c r="D412" s="20"/>
      <c r="F412" s="35" t="s">
        <v>650</v>
      </c>
      <c r="G412" s="28">
        <v>923131000</v>
      </c>
      <c r="H412" s="38">
        <v>4060991006</v>
      </c>
      <c r="I412" s="28"/>
      <c r="J412" s="37" t="s">
        <v>1250</v>
      </c>
      <c r="K412" s="28">
        <v>923141006</v>
      </c>
      <c r="L412" s="38">
        <v>39396092</v>
      </c>
      <c r="AU412" s="7"/>
      <c r="AV412" s="7"/>
      <c r="AW412" s="7"/>
      <c r="AX412" s="7"/>
      <c r="AY412" s="7"/>
    </row>
    <row r="413" spans="2:51">
      <c r="B413" s="20"/>
      <c r="C413" s="19"/>
      <c r="D413" s="20"/>
      <c r="F413" s="35" t="s">
        <v>1241</v>
      </c>
      <c r="G413" s="28">
        <v>923131001</v>
      </c>
      <c r="H413" s="38">
        <v>3631266306</v>
      </c>
      <c r="I413" s="28"/>
      <c r="J413" s="37" t="s">
        <v>1251</v>
      </c>
      <c r="K413" s="28">
        <v>923141011</v>
      </c>
      <c r="L413" s="38">
        <v>1012962226</v>
      </c>
      <c r="AU413" s="7"/>
      <c r="AV413" s="7"/>
      <c r="AW413" s="7"/>
      <c r="AX413" s="7"/>
      <c r="AY413" s="7"/>
    </row>
    <row r="414" spans="2:51">
      <c r="B414" s="20"/>
      <c r="C414" s="19"/>
      <c r="D414" s="20"/>
      <c r="F414" s="35" t="s">
        <v>1242</v>
      </c>
      <c r="G414" s="28">
        <v>923131022</v>
      </c>
      <c r="H414" s="38">
        <v>165553900</v>
      </c>
      <c r="I414" s="28"/>
      <c r="J414" s="37" t="s">
        <v>657</v>
      </c>
      <c r="K414" s="28">
        <v>923146000</v>
      </c>
      <c r="L414" s="38">
        <v>49115449</v>
      </c>
      <c r="AU414" s="7"/>
      <c r="AV414" s="7"/>
      <c r="AW414" s="7"/>
      <c r="AX414" s="7"/>
      <c r="AY414" s="7"/>
    </row>
    <row r="415" spans="2:51">
      <c r="B415" s="20"/>
      <c r="C415" s="19"/>
      <c r="D415" s="20"/>
      <c r="F415" s="35" t="s">
        <v>1243</v>
      </c>
      <c r="G415" s="28">
        <v>923131006</v>
      </c>
      <c r="H415" s="38">
        <v>52515000</v>
      </c>
      <c r="I415" s="28"/>
      <c r="J415" s="37" t="s">
        <v>1252</v>
      </c>
      <c r="K415" s="28">
        <v>923146001</v>
      </c>
      <c r="L415" s="38">
        <v>49115449</v>
      </c>
      <c r="AU415" s="7"/>
      <c r="AV415" s="7"/>
      <c r="AW415" s="7"/>
      <c r="AX415" s="7"/>
      <c r="AY415" s="7"/>
    </row>
    <row r="416" spans="2:51">
      <c r="B416" s="20"/>
      <c r="C416" s="19"/>
      <c r="D416" s="20"/>
      <c r="F416" s="35" t="s">
        <v>1244</v>
      </c>
      <c r="G416" s="28">
        <v>923131021</v>
      </c>
      <c r="H416" s="38">
        <v>211655800</v>
      </c>
      <c r="I416" s="28"/>
      <c r="J416" s="37" t="s">
        <v>660</v>
      </c>
      <c r="K416" s="28">
        <v>923151000</v>
      </c>
      <c r="L416" s="38">
        <v>19986330</v>
      </c>
      <c r="AU416" s="7"/>
      <c r="AV416" s="7"/>
      <c r="AW416" s="7"/>
      <c r="AX416" s="7"/>
      <c r="AY416" s="7"/>
    </row>
    <row r="417" spans="2:51">
      <c r="B417" s="20"/>
      <c r="C417" s="19"/>
      <c r="D417" s="20"/>
      <c r="F417" s="35" t="s">
        <v>652</v>
      </c>
      <c r="G417" s="28">
        <v>923136000</v>
      </c>
      <c r="H417" s="38">
        <v>3813492152</v>
      </c>
      <c r="I417" s="28"/>
      <c r="J417" s="37" t="s">
        <v>1253</v>
      </c>
      <c r="K417" s="28">
        <v>923151001</v>
      </c>
      <c r="L417" s="38">
        <v>0</v>
      </c>
      <c r="AU417" s="7"/>
      <c r="AV417" s="7"/>
      <c r="AW417" s="7"/>
      <c r="AX417" s="7"/>
      <c r="AY417" s="7"/>
    </row>
    <row r="418" spans="2:51">
      <c r="B418" s="20"/>
      <c r="C418" s="19"/>
      <c r="D418" s="20"/>
      <c r="F418" s="35" t="s">
        <v>1254</v>
      </c>
      <c r="G418" s="28">
        <v>923136001</v>
      </c>
      <c r="H418" s="38">
        <v>1100000</v>
      </c>
      <c r="I418" s="28"/>
      <c r="J418" s="37" t="s">
        <v>1255</v>
      </c>
      <c r="K418" s="28">
        <v>923151006</v>
      </c>
      <c r="L418" s="38">
        <v>19986330</v>
      </c>
    </row>
    <row r="419" spans="2:51">
      <c r="B419" s="20"/>
      <c r="C419" s="19"/>
      <c r="D419" s="20"/>
      <c r="F419" s="35" t="s">
        <v>1256</v>
      </c>
      <c r="G419" s="28">
        <v>923136006</v>
      </c>
      <c r="H419" s="38">
        <v>1685642936</v>
      </c>
      <c r="I419" s="28"/>
      <c r="J419" s="37" t="s">
        <v>663</v>
      </c>
      <c r="K419" s="28">
        <v>923166000</v>
      </c>
      <c r="L419" s="38">
        <v>540914959</v>
      </c>
    </row>
    <row r="420" spans="2:51">
      <c r="B420" s="20"/>
      <c r="C420" s="19"/>
      <c r="D420" s="20"/>
      <c r="F420" s="35" t="s">
        <v>1257</v>
      </c>
      <c r="G420" s="28">
        <v>923136011</v>
      </c>
      <c r="H420" s="38">
        <v>93144274</v>
      </c>
      <c r="I420" s="28"/>
      <c r="J420" s="37" t="s">
        <v>1258</v>
      </c>
      <c r="K420" s="28">
        <v>923166001</v>
      </c>
      <c r="L420" s="38">
        <v>540914959</v>
      </c>
    </row>
    <row r="421" spans="2:51">
      <c r="B421" s="20"/>
      <c r="C421" s="19"/>
      <c r="D421" s="20"/>
      <c r="F421" s="35" t="s">
        <v>1259</v>
      </c>
      <c r="G421" s="28">
        <v>923136021</v>
      </c>
      <c r="H421" s="38">
        <v>1266379465</v>
      </c>
      <c r="I421" s="28"/>
      <c r="J421" s="37" t="s">
        <v>666</v>
      </c>
      <c r="K421" s="28">
        <v>923171000</v>
      </c>
      <c r="L421" s="38">
        <v>4514862275</v>
      </c>
    </row>
    <row r="422" spans="2:51">
      <c r="B422" s="20"/>
      <c r="C422" s="19"/>
      <c r="D422" s="20"/>
      <c r="F422" s="35" t="s">
        <v>1260</v>
      </c>
      <c r="G422" s="28">
        <v>923136999</v>
      </c>
      <c r="H422" s="38">
        <v>767225477</v>
      </c>
      <c r="I422" s="28"/>
      <c r="J422" s="37" t="s">
        <v>1261</v>
      </c>
      <c r="K422" s="28">
        <v>923171001</v>
      </c>
      <c r="L422" s="38">
        <v>3180508887</v>
      </c>
    </row>
    <row r="423" spans="2:51">
      <c r="B423" s="20"/>
      <c r="C423" s="19"/>
      <c r="D423" s="20"/>
      <c r="F423" s="35" t="s">
        <v>654</v>
      </c>
      <c r="G423" s="28">
        <v>923141000</v>
      </c>
      <c r="H423" s="38">
        <v>5425131978</v>
      </c>
      <c r="I423" s="28"/>
      <c r="J423" s="37" t="s">
        <v>1262</v>
      </c>
      <c r="K423" s="28">
        <v>923171006</v>
      </c>
      <c r="L423" s="38">
        <v>16000</v>
      </c>
    </row>
    <row r="424" spans="2:51">
      <c r="B424" s="20"/>
      <c r="C424" s="19"/>
      <c r="D424" s="20"/>
      <c r="F424" s="35" t="s">
        <v>1249</v>
      </c>
      <c r="G424" s="28">
        <v>923141001</v>
      </c>
      <c r="H424" s="38">
        <v>1166544376</v>
      </c>
      <c r="I424" s="28"/>
      <c r="J424" s="37" t="s">
        <v>1263</v>
      </c>
      <c r="K424" s="28">
        <v>923171011</v>
      </c>
      <c r="L424" s="38">
        <v>33897400</v>
      </c>
    </row>
    <row r="425" spans="2:51">
      <c r="B425" s="20"/>
      <c r="C425" s="19"/>
      <c r="D425" s="20"/>
      <c r="F425" s="35" t="s">
        <v>1250</v>
      </c>
      <c r="G425" s="28">
        <v>923141006</v>
      </c>
      <c r="H425" s="38">
        <v>179876120</v>
      </c>
      <c r="I425" s="28"/>
      <c r="J425" s="37" t="s">
        <v>1264</v>
      </c>
      <c r="K425" s="28">
        <v>923171016</v>
      </c>
      <c r="L425" s="38">
        <v>203941818</v>
      </c>
    </row>
    <row r="426" spans="2:51">
      <c r="B426" s="20"/>
      <c r="C426" s="19"/>
      <c r="D426" s="20"/>
      <c r="F426" s="35" t="s">
        <v>1251</v>
      </c>
      <c r="G426" s="28">
        <v>923141011</v>
      </c>
      <c r="H426" s="38">
        <v>4078711482</v>
      </c>
      <c r="I426" s="28"/>
      <c r="J426" s="37" t="s">
        <v>1265</v>
      </c>
      <c r="K426" s="28">
        <v>923171021</v>
      </c>
      <c r="L426" s="38">
        <v>99372866</v>
      </c>
    </row>
    <row r="427" spans="2:51">
      <c r="B427" s="20"/>
      <c r="C427" s="19"/>
      <c r="D427" s="20"/>
      <c r="F427" s="35" t="s">
        <v>657</v>
      </c>
      <c r="G427" s="28">
        <v>923146000</v>
      </c>
      <c r="H427" s="38">
        <v>198586122</v>
      </c>
      <c r="I427" s="28"/>
      <c r="J427" s="37" t="s">
        <v>1266</v>
      </c>
      <c r="K427" s="28">
        <v>923171026</v>
      </c>
      <c r="L427" s="38">
        <v>55643050</v>
      </c>
    </row>
    <row r="428" spans="2:51">
      <c r="B428" s="20"/>
      <c r="C428" s="19"/>
      <c r="D428" s="20"/>
      <c r="F428" s="35" t="s">
        <v>1252</v>
      </c>
      <c r="G428" s="28">
        <v>923146001</v>
      </c>
      <c r="H428" s="38">
        <v>198586122</v>
      </c>
      <c r="I428" s="28"/>
      <c r="J428" s="37" t="s">
        <v>1267</v>
      </c>
      <c r="K428" s="28">
        <v>923171036</v>
      </c>
      <c r="L428" s="38">
        <v>941482254</v>
      </c>
    </row>
    <row r="429" spans="2:51">
      <c r="B429" s="20"/>
      <c r="C429" s="19"/>
      <c r="D429" s="20"/>
      <c r="F429" s="35" t="s">
        <v>660</v>
      </c>
      <c r="G429" s="28">
        <v>923151000</v>
      </c>
      <c r="H429" s="38">
        <v>74918600</v>
      </c>
      <c r="I429" s="28"/>
      <c r="J429" s="37" t="s">
        <v>668</v>
      </c>
      <c r="K429" s="28">
        <v>923177000</v>
      </c>
      <c r="L429" s="38">
        <v>297129738</v>
      </c>
    </row>
    <row r="430" spans="2:51">
      <c r="B430" s="20"/>
      <c r="C430" s="19"/>
      <c r="D430" s="20"/>
      <c r="F430" s="35" t="s">
        <v>1253</v>
      </c>
      <c r="G430" s="28">
        <v>923151001</v>
      </c>
      <c r="H430" s="38">
        <v>6224170</v>
      </c>
      <c r="I430" s="28"/>
      <c r="J430" s="37" t="s">
        <v>1268</v>
      </c>
      <c r="K430" s="28">
        <v>923177001</v>
      </c>
      <c r="L430" s="38">
        <v>297129738</v>
      </c>
    </row>
    <row r="431" spans="2:51">
      <c r="B431" s="20"/>
      <c r="C431" s="19"/>
      <c r="D431" s="20"/>
      <c r="F431" s="35" t="s">
        <v>1255</v>
      </c>
      <c r="G431" s="28">
        <v>923151006</v>
      </c>
      <c r="H431" s="38">
        <v>68694430</v>
      </c>
      <c r="I431" s="28"/>
      <c r="J431" s="37" t="s">
        <v>671</v>
      </c>
      <c r="K431" s="28">
        <v>923180000</v>
      </c>
      <c r="L431" s="38">
        <v>12534210</v>
      </c>
    </row>
    <row r="432" spans="2:51">
      <c r="B432" s="20"/>
      <c r="C432" s="19"/>
      <c r="D432" s="20"/>
      <c r="F432" s="35" t="s">
        <v>663</v>
      </c>
      <c r="G432" s="28">
        <v>923166000</v>
      </c>
      <c r="H432" s="38">
        <v>2182740397</v>
      </c>
      <c r="I432" s="28"/>
      <c r="J432" s="37" t="s">
        <v>1269</v>
      </c>
      <c r="K432" s="28">
        <v>923198093</v>
      </c>
      <c r="L432" s="38">
        <v>12534210</v>
      </c>
    </row>
    <row r="433" spans="2:12">
      <c r="B433" s="20"/>
      <c r="C433" s="19"/>
      <c r="D433" s="20"/>
      <c r="F433" s="35" t="s">
        <v>1258</v>
      </c>
      <c r="G433" s="28">
        <v>923166001</v>
      </c>
      <c r="H433" s="38">
        <v>2182740397</v>
      </c>
      <c r="I433" s="28"/>
      <c r="J433" s="37" t="s">
        <v>673</v>
      </c>
      <c r="K433" s="28">
        <v>923181000</v>
      </c>
      <c r="L433" s="38">
        <v>0</v>
      </c>
    </row>
    <row r="434" spans="2:12">
      <c r="B434" s="20"/>
      <c r="C434" s="19"/>
      <c r="D434" s="20"/>
      <c r="F434" s="35" t="s">
        <v>666</v>
      </c>
      <c r="G434" s="28">
        <v>923171000</v>
      </c>
      <c r="H434" s="38">
        <v>18076169829</v>
      </c>
      <c r="I434" s="28"/>
      <c r="J434" s="37" t="s">
        <v>1270</v>
      </c>
      <c r="K434" s="28">
        <v>923198081</v>
      </c>
      <c r="L434" s="38">
        <v>0</v>
      </c>
    </row>
    <row r="435" spans="2:12">
      <c r="B435" s="20"/>
      <c r="C435" s="19"/>
      <c r="D435" s="20"/>
      <c r="F435" s="35" t="s">
        <v>1261</v>
      </c>
      <c r="G435" s="28">
        <v>923171001</v>
      </c>
      <c r="H435" s="38">
        <v>12181874056</v>
      </c>
      <c r="I435" s="28"/>
      <c r="J435" s="37" t="s">
        <v>676</v>
      </c>
      <c r="K435" s="28">
        <v>923198010</v>
      </c>
      <c r="L435" s="38">
        <v>113600279</v>
      </c>
    </row>
    <row r="436" spans="2:12">
      <c r="B436" s="20"/>
      <c r="C436" s="19"/>
      <c r="D436" s="20"/>
      <c r="F436" s="35" t="s">
        <v>1262</v>
      </c>
      <c r="G436" s="28">
        <v>923171006</v>
      </c>
      <c r="H436" s="38">
        <v>230890970</v>
      </c>
      <c r="I436" s="28"/>
      <c r="J436" s="37" t="s">
        <v>1271</v>
      </c>
      <c r="K436" s="28">
        <v>923198011</v>
      </c>
      <c r="L436" s="38">
        <v>98274391</v>
      </c>
    </row>
    <row r="437" spans="2:12">
      <c r="B437" s="20"/>
      <c r="C437" s="19"/>
      <c r="D437" s="20"/>
      <c r="F437" s="35" t="s">
        <v>1263</v>
      </c>
      <c r="G437" s="28">
        <v>923171011</v>
      </c>
      <c r="H437" s="38">
        <v>114228100</v>
      </c>
      <c r="I437" s="28"/>
      <c r="J437" s="37" t="s">
        <v>1272</v>
      </c>
      <c r="K437" s="28">
        <v>923198012</v>
      </c>
      <c r="L437" s="38">
        <v>13397888</v>
      </c>
    </row>
    <row r="438" spans="2:12">
      <c r="B438" s="20"/>
      <c r="C438" s="19"/>
      <c r="D438" s="20"/>
      <c r="F438" s="35" t="s">
        <v>1264</v>
      </c>
      <c r="G438" s="28">
        <v>923171016</v>
      </c>
      <c r="H438" s="38">
        <v>1163736933</v>
      </c>
      <c r="I438" s="28"/>
      <c r="J438" s="37" t="s">
        <v>1273</v>
      </c>
      <c r="K438" s="28">
        <v>923198013</v>
      </c>
      <c r="L438" s="38">
        <v>0</v>
      </c>
    </row>
    <row r="439" spans="2:12">
      <c r="B439" s="20"/>
      <c r="C439" s="19"/>
      <c r="D439" s="20"/>
      <c r="F439" s="35" t="s">
        <v>1265</v>
      </c>
      <c r="G439" s="28">
        <v>923171021</v>
      </c>
      <c r="H439" s="38">
        <v>394705118</v>
      </c>
      <c r="I439" s="28"/>
      <c r="J439" s="37" t="s">
        <v>1274</v>
      </c>
      <c r="K439" s="28">
        <v>923198014</v>
      </c>
      <c r="L439" s="38">
        <v>1928000</v>
      </c>
    </row>
    <row r="440" spans="2:12">
      <c r="B440" s="20"/>
      <c r="C440" s="19"/>
      <c r="D440" s="20"/>
      <c r="F440" s="35" t="s">
        <v>1266</v>
      </c>
      <c r="G440" s="28">
        <v>923171026</v>
      </c>
      <c r="H440" s="38">
        <v>346936180</v>
      </c>
      <c r="I440" s="28"/>
      <c r="J440" s="37" t="s">
        <v>679</v>
      </c>
      <c r="K440" s="28">
        <v>923198030</v>
      </c>
      <c r="L440" s="38">
        <v>69698541</v>
      </c>
    </row>
    <row r="441" spans="2:12">
      <c r="B441" s="20"/>
      <c r="C441" s="19"/>
      <c r="D441" s="20"/>
      <c r="F441" s="35" t="s">
        <v>1267</v>
      </c>
      <c r="G441" s="28">
        <v>923171036</v>
      </c>
      <c r="H441" s="38">
        <v>3643798472</v>
      </c>
      <c r="I441" s="28"/>
      <c r="J441" s="37" t="s">
        <v>1275</v>
      </c>
      <c r="K441" s="28">
        <v>923198033</v>
      </c>
      <c r="L441" s="38">
        <v>47373123</v>
      </c>
    </row>
    <row r="442" spans="2:12">
      <c r="B442" s="20"/>
      <c r="C442" s="19"/>
      <c r="D442" s="20"/>
      <c r="F442" s="35" t="s">
        <v>668</v>
      </c>
      <c r="G442" s="28">
        <v>923177000</v>
      </c>
      <c r="H442" s="38">
        <v>1006080664</v>
      </c>
      <c r="I442" s="28"/>
      <c r="J442" s="37" t="s">
        <v>1276</v>
      </c>
      <c r="K442" s="28">
        <v>923198034</v>
      </c>
      <c r="L442" s="38">
        <v>4519030</v>
      </c>
    </row>
    <row r="443" spans="2:12">
      <c r="B443" s="20"/>
      <c r="C443" s="19"/>
      <c r="D443" s="20"/>
      <c r="F443" s="35" t="s">
        <v>1268</v>
      </c>
      <c r="G443" s="28">
        <v>923177001</v>
      </c>
      <c r="H443" s="38">
        <v>1006080664</v>
      </c>
      <c r="I443" s="28"/>
      <c r="J443" s="37" t="s">
        <v>1277</v>
      </c>
      <c r="K443" s="28">
        <v>923198035</v>
      </c>
      <c r="L443" s="38">
        <v>5255252</v>
      </c>
    </row>
    <row r="444" spans="2:12">
      <c r="B444" s="20"/>
      <c r="C444" s="19"/>
      <c r="D444" s="20"/>
      <c r="F444" s="35" t="s">
        <v>671</v>
      </c>
      <c r="G444" s="28">
        <v>923180000</v>
      </c>
      <c r="H444" s="38">
        <v>55713390</v>
      </c>
      <c r="I444" s="28"/>
      <c r="J444" s="37" t="s">
        <v>1278</v>
      </c>
      <c r="K444" s="28">
        <v>923198039</v>
      </c>
      <c r="L444" s="38">
        <v>12551136</v>
      </c>
    </row>
    <row r="445" spans="2:12">
      <c r="B445" s="20"/>
      <c r="C445" s="19"/>
      <c r="D445" s="20"/>
      <c r="F445" s="35" t="s">
        <v>1269</v>
      </c>
      <c r="G445" s="28">
        <v>923198093</v>
      </c>
      <c r="H445" s="38">
        <v>55713390</v>
      </c>
      <c r="I445" s="28"/>
      <c r="J445" s="37" t="s">
        <v>682</v>
      </c>
      <c r="K445" s="28">
        <v>923198040</v>
      </c>
      <c r="L445" s="38">
        <v>48083063</v>
      </c>
    </row>
    <row r="446" spans="2:12">
      <c r="B446" s="20"/>
      <c r="C446" s="19"/>
      <c r="D446" s="20"/>
      <c r="F446" s="35" t="s">
        <v>673</v>
      </c>
      <c r="G446" s="28">
        <v>923181000</v>
      </c>
      <c r="H446" s="38">
        <v>10845380</v>
      </c>
      <c r="I446" s="28"/>
      <c r="J446" s="37" t="s">
        <v>1279</v>
      </c>
      <c r="K446" s="28">
        <v>923198041</v>
      </c>
      <c r="L446" s="38">
        <v>24880420</v>
      </c>
    </row>
    <row r="447" spans="2:12">
      <c r="B447" s="20"/>
      <c r="C447" s="19"/>
      <c r="D447" s="20"/>
      <c r="F447" s="35" t="s">
        <v>1270</v>
      </c>
      <c r="G447" s="28">
        <v>923198081</v>
      </c>
      <c r="H447" s="38">
        <v>10845380</v>
      </c>
      <c r="I447" s="28"/>
      <c r="J447" s="37" t="s">
        <v>1280</v>
      </c>
      <c r="K447" s="28">
        <v>923198042</v>
      </c>
      <c r="L447" s="38">
        <v>1986673</v>
      </c>
    </row>
    <row r="448" spans="2:12">
      <c r="B448" s="19"/>
      <c r="C448" s="19"/>
      <c r="D448" s="19"/>
      <c r="F448" s="35" t="s">
        <v>676</v>
      </c>
      <c r="G448" s="28">
        <v>923198010</v>
      </c>
      <c r="H448" s="38">
        <v>428691122</v>
      </c>
      <c r="I448" s="28"/>
      <c r="J448" s="37" t="s">
        <v>1281</v>
      </c>
      <c r="K448" s="28">
        <v>923198043</v>
      </c>
      <c r="L448" s="38">
        <v>6019680</v>
      </c>
    </row>
    <row r="449" spans="2:12">
      <c r="B449" s="19"/>
      <c r="C449" s="19"/>
      <c r="D449" s="19"/>
      <c r="F449" s="35" t="s">
        <v>1271</v>
      </c>
      <c r="G449" s="28">
        <v>923198011</v>
      </c>
      <c r="H449" s="38">
        <v>361305822</v>
      </c>
      <c r="I449" s="28"/>
      <c r="J449" s="37" t="s">
        <v>1282</v>
      </c>
      <c r="K449" s="28">
        <v>923198044</v>
      </c>
      <c r="L449" s="38">
        <v>15196290</v>
      </c>
    </row>
    <row r="450" spans="2:12">
      <c r="B450" s="20"/>
      <c r="C450" s="19"/>
      <c r="D450" s="20"/>
      <c r="F450" s="35" t="s">
        <v>1272</v>
      </c>
      <c r="G450" s="28">
        <v>923198012</v>
      </c>
      <c r="H450" s="38">
        <v>56291967</v>
      </c>
      <c r="I450" s="28"/>
      <c r="J450" s="37" t="s">
        <v>685</v>
      </c>
      <c r="K450" s="28">
        <v>923198050</v>
      </c>
      <c r="L450" s="38">
        <v>22791389</v>
      </c>
    </row>
    <row r="451" spans="2:12">
      <c r="B451" s="20"/>
      <c r="C451" s="19"/>
      <c r="D451" s="20"/>
      <c r="F451" s="35" t="s">
        <v>1273</v>
      </c>
      <c r="G451" s="28">
        <v>923198013</v>
      </c>
      <c r="H451" s="38">
        <v>2498629</v>
      </c>
      <c r="I451" s="28"/>
      <c r="J451" s="37" t="s">
        <v>1283</v>
      </c>
      <c r="K451" s="28">
        <v>923198051</v>
      </c>
      <c r="L451" s="38">
        <v>22735129</v>
      </c>
    </row>
    <row r="452" spans="2:12">
      <c r="B452" s="20"/>
      <c r="C452" s="19"/>
      <c r="D452" s="20"/>
      <c r="F452" s="35" t="s">
        <v>1274</v>
      </c>
      <c r="G452" s="28">
        <v>923198014</v>
      </c>
      <c r="H452" s="38">
        <v>8594704</v>
      </c>
      <c r="I452" s="28"/>
      <c r="J452" s="37" t="s">
        <v>1284</v>
      </c>
      <c r="K452" s="28">
        <v>923198052</v>
      </c>
      <c r="L452" s="38">
        <v>56260</v>
      </c>
    </row>
    <row r="453" spans="2:12">
      <c r="B453" s="20"/>
      <c r="C453" s="19"/>
      <c r="D453" s="20"/>
      <c r="F453" s="35" t="s">
        <v>679</v>
      </c>
      <c r="G453" s="28">
        <v>923198030</v>
      </c>
      <c r="H453" s="38">
        <v>261097604</v>
      </c>
      <c r="I453" s="28"/>
      <c r="J453" s="37" t="s">
        <v>687</v>
      </c>
      <c r="K453" s="28">
        <v>923198070</v>
      </c>
      <c r="L453" s="38">
        <v>222672746</v>
      </c>
    </row>
    <row r="454" spans="2:12">
      <c r="B454" s="20"/>
      <c r="C454" s="19"/>
      <c r="D454" s="20"/>
      <c r="F454" s="35" t="s">
        <v>1285</v>
      </c>
      <c r="G454" s="28">
        <v>923198031</v>
      </c>
      <c r="H454" s="38">
        <v>0</v>
      </c>
      <c r="I454" s="28"/>
      <c r="J454" s="37" t="s">
        <v>1286</v>
      </c>
      <c r="K454" s="28">
        <v>923198073</v>
      </c>
      <c r="L454" s="38">
        <v>222672746</v>
      </c>
    </row>
    <row r="455" spans="2:12">
      <c r="B455" s="20"/>
      <c r="C455" s="19"/>
      <c r="D455" s="20"/>
      <c r="F455" s="35" t="s">
        <v>1287</v>
      </c>
      <c r="G455" s="28">
        <v>923198032</v>
      </c>
      <c r="H455" s="38">
        <v>1927000</v>
      </c>
      <c r="I455" s="28"/>
      <c r="J455" s="37" t="s">
        <v>691</v>
      </c>
      <c r="K455" s="28">
        <v>923198080</v>
      </c>
      <c r="L455" s="38">
        <v>65226270</v>
      </c>
    </row>
    <row r="456" spans="2:12">
      <c r="B456" s="20"/>
      <c r="C456" s="19"/>
      <c r="D456" s="20"/>
      <c r="F456" s="35" t="s">
        <v>1288</v>
      </c>
      <c r="G456" s="28">
        <v>923198033</v>
      </c>
      <c r="H456" s="38">
        <v>192910519</v>
      </c>
      <c r="I456" s="28"/>
      <c r="J456" s="37" t="s">
        <v>1289</v>
      </c>
      <c r="K456" s="28">
        <v>923198082</v>
      </c>
      <c r="L456" s="38">
        <v>65226270</v>
      </c>
    </row>
    <row r="457" spans="2:12">
      <c r="F457" s="35" t="s">
        <v>1290</v>
      </c>
      <c r="G457" s="28">
        <v>923198034</v>
      </c>
      <c r="H457" s="38">
        <v>13725650</v>
      </c>
      <c r="I457" s="28"/>
      <c r="J457" s="37" t="s">
        <v>695</v>
      </c>
      <c r="K457" s="28">
        <v>923198000</v>
      </c>
      <c r="L457" s="38">
        <v>89106930</v>
      </c>
    </row>
    <row r="458" spans="2:12">
      <c r="F458" s="35" t="s">
        <v>1291</v>
      </c>
      <c r="G458" s="28">
        <v>923198035</v>
      </c>
      <c r="H458" s="38">
        <v>22733585</v>
      </c>
      <c r="I458" s="28"/>
      <c r="J458" s="37" t="s">
        <v>1292</v>
      </c>
      <c r="K458" s="28">
        <v>923198020</v>
      </c>
      <c r="L458" s="38">
        <v>58291492</v>
      </c>
    </row>
    <row r="459" spans="2:12">
      <c r="F459" s="35" t="s">
        <v>1293</v>
      </c>
      <c r="G459" s="28">
        <v>923198039</v>
      </c>
      <c r="H459" s="38">
        <v>29800850</v>
      </c>
      <c r="I459" s="28"/>
      <c r="J459" s="37" t="s">
        <v>1294</v>
      </c>
      <c r="K459" s="28">
        <v>923198021</v>
      </c>
      <c r="L459" s="38">
        <v>14183872</v>
      </c>
    </row>
    <row r="460" spans="2:12">
      <c r="F460" s="35" t="s">
        <v>682</v>
      </c>
      <c r="G460" s="28">
        <v>923198040</v>
      </c>
      <c r="H460" s="38">
        <v>197805359</v>
      </c>
      <c r="I460" s="28"/>
      <c r="J460" s="37" t="s">
        <v>1295</v>
      </c>
      <c r="K460" s="28">
        <v>923198022</v>
      </c>
      <c r="L460" s="38">
        <v>18813770</v>
      </c>
    </row>
    <row r="461" spans="2:12">
      <c r="F461" s="35" t="s">
        <v>1279</v>
      </c>
      <c r="G461" s="28">
        <v>923198041</v>
      </c>
      <c r="H461" s="38">
        <v>103863599</v>
      </c>
      <c r="I461" s="28"/>
      <c r="J461" s="37" t="s">
        <v>1296</v>
      </c>
      <c r="K461" s="28">
        <v>923198023</v>
      </c>
      <c r="L461" s="38">
        <v>24846400</v>
      </c>
    </row>
    <row r="462" spans="2:12">
      <c r="F462" s="35" t="s">
        <v>1280</v>
      </c>
      <c r="G462" s="28">
        <v>923198042</v>
      </c>
      <c r="H462" s="38">
        <v>10107797</v>
      </c>
      <c r="I462" s="28"/>
      <c r="J462" s="37" t="s">
        <v>1297</v>
      </c>
      <c r="K462" s="28">
        <v>923198024</v>
      </c>
      <c r="L462" s="38">
        <v>447450</v>
      </c>
    </row>
    <row r="463" spans="2:12">
      <c r="F463" s="35" t="s">
        <v>1281</v>
      </c>
      <c r="G463" s="28">
        <v>923198043</v>
      </c>
      <c r="H463" s="38">
        <v>19696223</v>
      </c>
      <c r="I463" s="28"/>
      <c r="J463" s="37" t="s">
        <v>1298</v>
      </c>
      <c r="K463" s="28">
        <v>923198060</v>
      </c>
      <c r="L463" s="38">
        <v>2451820</v>
      </c>
    </row>
    <row r="464" spans="2:12">
      <c r="F464" s="35" t="s">
        <v>1282</v>
      </c>
      <c r="G464" s="28">
        <v>923198044</v>
      </c>
      <c r="H464" s="38">
        <v>64137740</v>
      </c>
      <c r="I464" s="28"/>
      <c r="J464" s="37" t="s">
        <v>1299</v>
      </c>
      <c r="K464" s="28">
        <v>923198061</v>
      </c>
      <c r="L464" s="38">
        <v>696920</v>
      </c>
    </row>
    <row r="465" spans="6:13">
      <c r="F465" s="35" t="s">
        <v>685</v>
      </c>
      <c r="G465" s="28">
        <v>923198050</v>
      </c>
      <c r="H465" s="38">
        <v>82411920</v>
      </c>
      <c r="I465" s="28"/>
      <c r="J465" s="37" t="s">
        <v>1300</v>
      </c>
      <c r="K465" s="28">
        <v>923198062</v>
      </c>
      <c r="L465" s="38">
        <v>439500</v>
      </c>
    </row>
    <row r="466" spans="6:13">
      <c r="F466" s="35" t="s">
        <v>1283</v>
      </c>
      <c r="G466" s="28">
        <v>923198051</v>
      </c>
      <c r="H466" s="38">
        <v>80862320</v>
      </c>
      <c r="I466" s="28"/>
      <c r="J466" s="37" t="s">
        <v>1301</v>
      </c>
      <c r="K466" s="28">
        <v>923198063</v>
      </c>
      <c r="L466" s="38">
        <v>1315400</v>
      </c>
    </row>
    <row r="467" spans="6:13">
      <c r="F467" s="35" t="s">
        <v>1284</v>
      </c>
      <c r="G467" s="28">
        <v>923198052</v>
      </c>
      <c r="H467" s="38">
        <v>1549600</v>
      </c>
      <c r="I467" s="28"/>
      <c r="J467" s="37" t="s">
        <v>1302</v>
      </c>
      <c r="K467" s="28">
        <v>923198090</v>
      </c>
      <c r="L467" s="38">
        <v>28363618</v>
      </c>
    </row>
    <row r="468" spans="6:13">
      <c r="F468" s="35" t="s">
        <v>687</v>
      </c>
      <c r="G468" s="28">
        <v>923198070</v>
      </c>
      <c r="H468" s="38">
        <v>818304168</v>
      </c>
      <c r="I468" s="28"/>
      <c r="J468" s="37" t="s">
        <v>1303</v>
      </c>
      <c r="K468" s="28">
        <v>923198091</v>
      </c>
      <c r="L468" s="38">
        <v>21976500</v>
      </c>
    </row>
    <row r="469" spans="6:13">
      <c r="F469" s="35" t="s">
        <v>1286</v>
      </c>
      <c r="G469" s="28">
        <v>923198073</v>
      </c>
      <c r="H469" s="38">
        <v>818304168</v>
      </c>
      <c r="I469" s="28"/>
      <c r="J469" s="37" t="s">
        <v>1304</v>
      </c>
      <c r="K469" s="28">
        <v>923198092</v>
      </c>
      <c r="L469" s="38">
        <v>1800000</v>
      </c>
    </row>
    <row r="470" spans="6:13">
      <c r="F470" s="35" t="s">
        <v>691</v>
      </c>
      <c r="G470" s="28">
        <v>923198080</v>
      </c>
      <c r="H470" s="38">
        <v>132968147</v>
      </c>
      <c r="I470" s="28"/>
      <c r="J470" s="37" t="s">
        <v>1305</v>
      </c>
      <c r="K470" s="28">
        <v>923198095</v>
      </c>
      <c r="L470" s="38">
        <v>1894328</v>
      </c>
    </row>
    <row r="471" spans="6:13">
      <c r="F471" s="35" t="s">
        <v>1289</v>
      </c>
      <c r="G471" s="28">
        <v>923198082</v>
      </c>
      <c r="H471" s="38">
        <v>132968147</v>
      </c>
      <c r="I471" s="28"/>
      <c r="J471" s="37" t="s">
        <v>1306</v>
      </c>
      <c r="K471" s="28">
        <v>923198096</v>
      </c>
      <c r="L471" s="38">
        <v>2400000</v>
      </c>
    </row>
    <row r="472" spans="6:13">
      <c r="F472" s="35" t="s">
        <v>695</v>
      </c>
      <c r="G472" s="28">
        <v>923198000</v>
      </c>
      <c r="H472" s="38">
        <v>403889541</v>
      </c>
      <c r="I472" s="28"/>
      <c r="J472" s="37" t="s">
        <v>1307</v>
      </c>
      <c r="K472" s="28">
        <v>923198999</v>
      </c>
      <c r="L472" s="38">
        <v>292790</v>
      </c>
    </row>
    <row r="473" spans="6:13">
      <c r="F473" s="35" t="s">
        <v>1292</v>
      </c>
      <c r="G473" s="28">
        <v>923198020</v>
      </c>
      <c r="H473" s="38">
        <v>234413497</v>
      </c>
      <c r="I473" s="28"/>
      <c r="J473" s="37" t="s">
        <v>1308</v>
      </c>
      <c r="K473" s="28">
        <v>928000000</v>
      </c>
      <c r="L473" s="38">
        <v>-706934767</v>
      </c>
    </row>
    <row r="474" spans="6:13">
      <c r="F474" s="35" t="s">
        <v>1294</v>
      </c>
      <c r="G474" s="28">
        <v>923198021</v>
      </c>
      <c r="H474" s="38">
        <v>54856577</v>
      </c>
      <c r="I474" s="28"/>
      <c r="J474" s="37" t="s">
        <v>1309</v>
      </c>
      <c r="K474" s="28">
        <v>923156000</v>
      </c>
      <c r="L474" s="38">
        <v>-44541660</v>
      </c>
    </row>
    <row r="475" spans="6:13">
      <c r="F475" s="35" t="s">
        <v>1295</v>
      </c>
      <c r="G475" s="28">
        <v>923198022</v>
      </c>
      <c r="H475" s="38">
        <v>84070140</v>
      </c>
      <c r="I475" s="28"/>
      <c r="J475" s="37" t="s">
        <v>1310</v>
      </c>
      <c r="K475" s="28">
        <v>923156001</v>
      </c>
      <c r="L475" s="38">
        <v>-44541660</v>
      </c>
    </row>
    <row r="476" spans="6:13">
      <c r="F476" s="35" t="s">
        <v>1296</v>
      </c>
      <c r="G476" s="28">
        <v>923198023</v>
      </c>
      <c r="H476" s="38">
        <v>93666010</v>
      </c>
      <c r="I476" s="28"/>
      <c r="J476" s="37" t="s">
        <v>707</v>
      </c>
      <c r="K476" s="28">
        <v>923161000</v>
      </c>
      <c r="L476" s="38">
        <v>-662393107</v>
      </c>
    </row>
    <row r="477" spans="6:13">
      <c r="F477" s="35" t="s">
        <v>1297</v>
      </c>
      <c r="G477" s="28">
        <v>923198024</v>
      </c>
      <c r="H477" s="38">
        <v>1820770</v>
      </c>
      <c r="I477" s="28"/>
      <c r="J477" s="37" t="s">
        <v>1311</v>
      </c>
      <c r="K477" s="28">
        <v>923161005</v>
      </c>
      <c r="L477" s="38">
        <v>-437396972</v>
      </c>
    </row>
    <row r="478" spans="6:13">
      <c r="F478" s="35" t="s">
        <v>1298</v>
      </c>
      <c r="G478" s="28">
        <v>923198060</v>
      </c>
      <c r="H478" s="38">
        <v>14705640</v>
      </c>
      <c r="I478" s="28"/>
      <c r="J478" s="37" t="s">
        <v>1312</v>
      </c>
      <c r="K478" s="28">
        <v>923161006</v>
      </c>
      <c r="L478" s="38">
        <v>-224996135</v>
      </c>
    </row>
    <row r="479" spans="6:13">
      <c r="F479" s="35" t="s">
        <v>1299</v>
      </c>
      <c r="G479" s="28">
        <v>923198061</v>
      </c>
      <c r="H479" s="38">
        <v>3579180</v>
      </c>
      <c r="I479" s="28"/>
      <c r="J479" s="37" t="s">
        <v>1313</v>
      </c>
      <c r="K479" s="28"/>
      <c r="L479" s="38">
        <v>43799019056</v>
      </c>
      <c r="M479" s="29"/>
    </row>
    <row r="480" spans="6:13">
      <c r="F480" s="35" t="s">
        <v>1300</v>
      </c>
      <c r="G480" s="28">
        <v>923198062</v>
      </c>
      <c r="H480" s="38">
        <v>1123700</v>
      </c>
      <c r="I480" s="28"/>
      <c r="J480" s="37" t="s">
        <v>713</v>
      </c>
      <c r="K480" s="28">
        <v>930000000</v>
      </c>
      <c r="L480" s="38">
        <v>6803752862</v>
      </c>
    </row>
    <row r="481" spans="6:12">
      <c r="F481" s="35" t="s">
        <v>1301</v>
      </c>
      <c r="G481" s="28">
        <v>923198063</v>
      </c>
      <c r="H481" s="38">
        <v>10002760</v>
      </c>
      <c r="I481" s="28"/>
      <c r="J481" s="37" t="s">
        <v>716</v>
      </c>
      <c r="K481" s="28">
        <v>930000001</v>
      </c>
      <c r="L481" s="38">
        <v>6682785323</v>
      </c>
    </row>
    <row r="482" spans="6:12">
      <c r="F482" s="35" t="s">
        <v>1302</v>
      </c>
      <c r="G482" s="28">
        <v>923198090</v>
      </c>
      <c r="H482" s="38">
        <v>154770404</v>
      </c>
      <c r="I482" s="28"/>
      <c r="J482" s="37" t="s">
        <v>719</v>
      </c>
      <c r="K482" s="28">
        <v>932100000</v>
      </c>
      <c r="L482" s="38">
        <v>6488936207</v>
      </c>
    </row>
    <row r="483" spans="6:12">
      <c r="F483" s="35" t="s">
        <v>1303</v>
      </c>
      <c r="G483" s="28">
        <v>923198091</v>
      </c>
      <c r="H483" s="38">
        <v>130141000</v>
      </c>
      <c r="I483" s="28"/>
      <c r="J483" s="37" t="s">
        <v>723</v>
      </c>
      <c r="K483" s="28">
        <v>934200000</v>
      </c>
      <c r="L483" s="38">
        <v>193849116</v>
      </c>
    </row>
    <row r="484" spans="6:12">
      <c r="F484" s="35" t="s">
        <v>1304</v>
      </c>
      <c r="G484" s="28">
        <v>923198092</v>
      </c>
      <c r="H484" s="38">
        <v>7200000</v>
      </c>
      <c r="I484" s="28"/>
      <c r="J484" s="37" t="s">
        <v>725</v>
      </c>
      <c r="K484" s="28">
        <v>934200002</v>
      </c>
      <c r="L484" s="38">
        <v>34009020</v>
      </c>
    </row>
    <row r="485" spans="6:12">
      <c r="F485" s="35" t="s">
        <v>1305</v>
      </c>
      <c r="G485" s="28">
        <v>923198095</v>
      </c>
      <c r="H485" s="38">
        <v>6802224</v>
      </c>
      <c r="I485" s="28"/>
      <c r="J485" s="37" t="s">
        <v>729</v>
      </c>
      <c r="K485" s="28">
        <v>930100000</v>
      </c>
      <c r="L485" s="38">
        <v>34009020</v>
      </c>
    </row>
    <row r="486" spans="6:12">
      <c r="F486" s="35" t="s">
        <v>1306</v>
      </c>
      <c r="G486" s="28">
        <v>923198096</v>
      </c>
      <c r="H486" s="38">
        <v>9600000</v>
      </c>
      <c r="I486" s="28"/>
      <c r="J486" s="37" t="s">
        <v>1314</v>
      </c>
      <c r="K486" s="28">
        <v>930101000</v>
      </c>
      <c r="L486" s="38">
        <v>34009020</v>
      </c>
    </row>
    <row r="487" spans="6:12" ht="15" customHeight="1">
      <c r="F487" s="35" t="s">
        <v>1307</v>
      </c>
      <c r="G487" s="28">
        <v>923198999</v>
      </c>
      <c r="H487" s="38">
        <v>1027180</v>
      </c>
      <c r="I487" s="28"/>
      <c r="J487" s="37" t="s">
        <v>732</v>
      </c>
      <c r="K487" s="28">
        <v>930101002</v>
      </c>
      <c r="L487" s="38">
        <v>55000000</v>
      </c>
    </row>
    <row r="488" spans="6:12" ht="15" customHeight="1">
      <c r="F488" s="35" t="s">
        <v>1308</v>
      </c>
      <c r="G488" s="28">
        <v>928000000</v>
      </c>
      <c r="H488" s="38">
        <v>1987318607</v>
      </c>
      <c r="I488" s="28"/>
      <c r="J488" s="37" t="s">
        <v>1315</v>
      </c>
      <c r="K488" s="28">
        <v>930101003</v>
      </c>
      <c r="L488" s="38">
        <v>0</v>
      </c>
    </row>
    <row r="489" spans="6:12" ht="15" customHeight="1">
      <c r="F489" s="35" t="s">
        <v>1309</v>
      </c>
      <c r="G489" s="28">
        <v>923156000</v>
      </c>
      <c r="H489" s="38">
        <v>467991701</v>
      </c>
      <c r="I489" s="28"/>
      <c r="J489" s="37" t="s">
        <v>1316</v>
      </c>
      <c r="K489" s="28">
        <v>930101004</v>
      </c>
      <c r="L489" s="38">
        <v>55000000</v>
      </c>
    </row>
    <row r="490" spans="6:12">
      <c r="F490" s="35" t="s">
        <v>1310</v>
      </c>
      <c r="G490" s="28">
        <v>923156001</v>
      </c>
      <c r="H490" s="38">
        <v>467991701</v>
      </c>
      <c r="I490" s="28"/>
      <c r="J490" s="37" t="s">
        <v>741</v>
      </c>
      <c r="K490" s="28">
        <v>939800000</v>
      </c>
      <c r="L490" s="38">
        <v>31958519</v>
      </c>
    </row>
    <row r="491" spans="6:12">
      <c r="F491" s="35" t="s">
        <v>707</v>
      </c>
      <c r="G491" s="28">
        <v>923161000</v>
      </c>
      <c r="H491" s="38">
        <v>1519326906</v>
      </c>
      <c r="I491" s="28"/>
      <c r="J491" s="37" t="s">
        <v>1317</v>
      </c>
      <c r="K491" s="28">
        <v>939899000</v>
      </c>
      <c r="L491" s="38">
        <v>31958519</v>
      </c>
    </row>
    <row r="492" spans="6:12">
      <c r="F492" s="35" t="s">
        <v>1311</v>
      </c>
      <c r="G492" s="28">
        <v>923161005</v>
      </c>
      <c r="H492" s="38">
        <v>1513260567</v>
      </c>
      <c r="I492" s="28"/>
      <c r="J492" s="37" t="s">
        <v>755</v>
      </c>
      <c r="K492" s="28">
        <v>940000000</v>
      </c>
      <c r="L492" s="38">
        <v>667020949</v>
      </c>
    </row>
    <row r="493" spans="6:12">
      <c r="F493" s="35" t="s">
        <v>1312</v>
      </c>
      <c r="G493" s="28">
        <v>923161006</v>
      </c>
      <c r="H493" s="38">
        <v>6066339</v>
      </c>
      <c r="I493" s="28"/>
      <c r="J493" s="37" t="s">
        <v>759</v>
      </c>
      <c r="K493" s="28">
        <v>940000001</v>
      </c>
      <c r="L493" s="38">
        <v>634305506</v>
      </c>
    </row>
    <row r="494" spans="6:12">
      <c r="F494" s="35" t="s">
        <v>1313</v>
      </c>
      <c r="G494" s="28"/>
      <c r="H494" s="38">
        <v>154234460174</v>
      </c>
      <c r="I494" s="28"/>
      <c r="J494" s="37" t="s">
        <v>763</v>
      </c>
      <c r="K494" s="28">
        <v>941600000</v>
      </c>
      <c r="L494" s="38">
        <v>634295730</v>
      </c>
    </row>
    <row r="495" spans="6:12">
      <c r="F495" s="35" t="s">
        <v>713</v>
      </c>
      <c r="G495" s="28">
        <v>930000000</v>
      </c>
      <c r="H495" s="38">
        <v>11967431709</v>
      </c>
      <c r="I495" s="28"/>
      <c r="J495" s="37" t="s">
        <v>1318</v>
      </c>
      <c r="K495" s="28">
        <v>943800000</v>
      </c>
      <c r="L495" s="38">
        <v>9776</v>
      </c>
    </row>
    <row r="496" spans="6:12">
      <c r="F496" s="35" t="s">
        <v>716</v>
      </c>
      <c r="G496" s="28">
        <v>930000001</v>
      </c>
      <c r="H496" s="38">
        <v>11601720760</v>
      </c>
      <c r="I496" s="28"/>
      <c r="J496" s="37" t="s">
        <v>1319</v>
      </c>
      <c r="K496" s="28">
        <v>943800002</v>
      </c>
      <c r="L496" s="38">
        <v>0</v>
      </c>
    </row>
    <row r="497" spans="6:13">
      <c r="F497" s="35" t="s">
        <v>719</v>
      </c>
      <c r="G497" s="28">
        <v>932100000</v>
      </c>
      <c r="H497" s="38">
        <v>11318667484</v>
      </c>
      <c r="I497" s="28"/>
      <c r="J497" s="37" t="s">
        <v>770</v>
      </c>
      <c r="K497" s="28">
        <v>940100000</v>
      </c>
      <c r="L497" s="38">
        <v>0</v>
      </c>
    </row>
    <row r="498" spans="6:13">
      <c r="F498" s="35" t="s">
        <v>723</v>
      </c>
      <c r="G498" s="28">
        <v>934200000</v>
      </c>
      <c r="H498" s="38">
        <v>283053276</v>
      </c>
      <c r="I498" s="28"/>
      <c r="J498" s="37" t="s">
        <v>1320</v>
      </c>
      <c r="K498" s="28">
        <v>940101000</v>
      </c>
      <c r="L498" s="38">
        <v>0</v>
      </c>
    </row>
    <row r="499" spans="6:13">
      <c r="F499" s="35" t="s">
        <v>725</v>
      </c>
      <c r="G499" s="28">
        <v>934200002</v>
      </c>
      <c r="H499" s="38">
        <v>68759784</v>
      </c>
      <c r="I499" s="28"/>
      <c r="J499" s="37" t="s">
        <v>1321</v>
      </c>
      <c r="K499" s="28">
        <v>940101002</v>
      </c>
      <c r="L499" s="38">
        <v>2728000</v>
      </c>
    </row>
    <row r="500" spans="6:13">
      <c r="F500" s="35" t="s">
        <v>729</v>
      </c>
      <c r="G500" s="28">
        <v>930100000</v>
      </c>
      <c r="H500" s="38">
        <v>68759784</v>
      </c>
      <c r="I500" s="28"/>
      <c r="J500" s="37" t="s">
        <v>1322</v>
      </c>
      <c r="K500" s="28">
        <v>940101003</v>
      </c>
      <c r="L500" s="38">
        <v>2728000</v>
      </c>
    </row>
    <row r="501" spans="6:13">
      <c r="F501" s="35" t="s">
        <v>1314</v>
      </c>
      <c r="G501" s="28">
        <v>930101000</v>
      </c>
      <c r="H501" s="38">
        <v>68759784</v>
      </c>
      <c r="I501" s="28"/>
      <c r="J501" s="37" t="s">
        <v>1323</v>
      </c>
      <c r="K501" s="28">
        <v>949800000</v>
      </c>
      <c r="L501" s="38">
        <v>29987443</v>
      </c>
    </row>
    <row r="502" spans="6:13">
      <c r="F502" s="35" t="s">
        <v>732</v>
      </c>
      <c r="G502" s="28">
        <v>930101002</v>
      </c>
      <c r="H502" s="38">
        <v>176500000</v>
      </c>
      <c r="I502" s="28"/>
      <c r="J502" s="37" t="s">
        <v>784</v>
      </c>
      <c r="K502" s="28">
        <v>944100000</v>
      </c>
      <c r="L502" s="38">
        <v>4401800</v>
      </c>
    </row>
    <row r="503" spans="6:13">
      <c r="F503" s="35" t="s">
        <v>1315</v>
      </c>
      <c r="G503" s="28">
        <v>930101003</v>
      </c>
      <c r="H503" s="38">
        <v>0</v>
      </c>
      <c r="I503" s="28"/>
      <c r="J503" s="37" t="s">
        <v>1324</v>
      </c>
      <c r="K503" s="28">
        <v>949899000</v>
      </c>
      <c r="L503" s="38">
        <v>25585643</v>
      </c>
    </row>
    <row r="504" spans="6:13">
      <c r="F504" s="35" t="s">
        <v>1316</v>
      </c>
      <c r="G504" s="28">
        <v>930101004</v>
      </c>
      <c r="H504" s="38">
        <v>176500000</v>
      </c>
      <c r="I504" s="28"/>
      <c r="J504" s="37" t="s">
        <v>1325</v>
      </c>
      <c r="K504" s="28">
        <v>970000000</v>
      </c>
      <c r="L504" s="38">
        <v>49935750969</v>
      </c>
      <c r="M504" s="29"/>
    </row>
    <row r="505" spans="6:13">
      <c r="F505" s="35" t="s">
        <v>741</v>
      </c>
      <c r="G505" s="28">
        <v>939800000</v>
      </c>
      <c r="H505" s="38">
        <v>120451165</v>
      </c>
      <c r="I505" s="28"/>
      <c r="J505" s="37" t="s">
        <v>1326</v>
      </c>
      <c r="K505" s="28">
        <v>980000000</v>
      </c>
      <c r="L505" s="38">
        <v>13166880398</v>
      </c>
      <c r="M505" s="29"/>
    </row>
    <row r="506" spans="6:13">
      <c r="F506" s="35" t="s">
        <v>1327</v>
      </c>
      <c r="G506" s="28">
        <v>950100000</v>
      </c>
      <c r="H506" s="38">
        <v>0</v>
      </c>
      <c r="I506" s="28"/>
      <c r="J506" s="70" t="s">
        <v>1328</v>
      </c>
      <c r="K506" s="71">
        <v>980100000</v>
      </c>
      <c r="L506" s="72">
        <v>13166880398</v>
      </c>
      <c r="M506" s="29"/>
    </row>
    <row r="507" spans="6:13">
      <c r="F507" s="35" t="s">
        <v>1329</v>
      </c>
      <c r="G507" s="28">
        <v>939801000</v>
      </c>
      <c r="H507" s="38">
        <v>0</v>
      </c>
      <c r="I507" s="28"/>
      <c r="J507" s="70" t="s">
        <v>1330</v>
      </c>
      <c r="K507" s="71">
        <v>981000000</v>
      </c>
      <c r="L507" s="72">
        <v>36768870571</v>
      </c>
      <c r="M507" s="29"/>
    </row>
    <row r="508" spans="6:13">
      <c r="F508" s="35" t="s">
        <v>1331</v>
      </c>
      <c r="G508" s="28">
        <v>939899000</v>
      </c>
      <c r="H508" s="38">
        <v>120451165</v>
      </c>
      <c r="I508" s="28"/>
      <c r="J508" s="70" t="s">
        <v>1332</v>
      </c>
      <c r="K508" s="71">
        <v>982000000</v>
      </c>
      <c r="L508" s="72">
        <v>0</v>
      </c>
    </row>
    <row r="509" spans="6:13">
      <c r="F509" s="35" t="s">
        <v>755</v>
      </c>
      <c r="G509" s="28">
        <v>940000000</v>
      </c>
      <c r="H509" s="38">
        <v>899387361</v>
      </c>
      <c r="I509" s="28"/>
      <c r="J509" s="70" t="s">
        <v>1333</v>
      </c>
      <c r="K509" s="71">
        <v>990000000</v>
      </c>
      <c r="L509" s="72">
        <v>0</v>
      </c>
    </row>
    <row r="510" spans="6:13">
      <c r="F510" s="35" t="s">
        <v>759</v>
      </c>
      <c r="G510" s="28">
        <v>940000001</v>
      </c>
      <c r="H510" s="38">
        <v>688565291</v>
      </c>
      <c r="I510" s="28"/>
      <c r="J510" s="70" t="s">
        <v>1334</v>
      </c>
      <c r="K510" s="71"/>
      <c r="L510" s="72">
        <v>36768870571</v>
      </c>
      <c r="M510" s="29"/>
    </row>
    <row r="511" spans="6:13">
      <c r="F511" s="35" t="s">
        <v>763</v>
      </c>
      <c r="G511" s="28">
        <v>941600000</v>
      </c>
      <c r="H511" s="38">
        <v>634295730</v>
      </c>
      <c r="I511" s="28"/>
      <c r="J511" s="70"/>
      <c r="K511" s="71"/>
      <c r="L511" s="72"/>
    </row>
    <row r="512" spans="6:13">
      <c r="F512" s="35" t="s">
        <v>1318</v>
      </c>
      <c r="G512" s="28">
        <v>943800000</v>
      </c>
      <c r="H512" s="38">
        <v>54269561</v>
      </c>
      <c r="I512" s="28"/>
      <c r="J512" s="70"/>
      <c r="K512" s="71"/>
      <c r="L512" s="72"/>
    </row>
    <row r="513" spans="6:12">
      <c r="F513" s="35" t="s">
        <v>1319</v>
      </c>
      <c r="G513" s="28">
        <v>943800002</v>
      </c>
      <c r="H513" s="38">
        <v>35001589</v>
      </c>
      <c r="I513" s="28"/>
      <c r="J513" s="70"/>
      <c r="K513" s="71"/>
      <c r="L513" s="72"/>
    </row>
    <row r="514" spans="6:12">
      <c r="F514" s="35" t="s">
        <v>770</v>
      </c>
      <c r="G514" s="28">
        <v>940100000</v>
      </c>
      <c r="H514" s="38">
        <v>35001589</v>
      </c>
      <c r="I514" s="28"/>
      <c r="J514" s="70"/>
      <c r="K514" s="71"/>
      <c r="L514" s="72"/>
    </row>
    <row r="515" spans="6:12">
      <c r="F515" s="35" t="s">
        <v>1320</v>
      </c>
      <c r="G515" s="28">
        <v>940101000</v>
      </c>
      <c r="H515" s="38">
        <v>35001589</v>
      </c>
      <c r="I515" s="28"/>
      <c r="J515" s="70"/>
      <c r="K515" s="71"/>
      <c r="L515" s="72"/>
    </row>
    <row r="516" spans="6:12">
      <c r="F516" s="35" t="s">
        <v>1321</v>
      </c>
      <c r="G516" s="28">
        <v>940101002</v>
      </c>
      <c r="H516" s="38">
        <v>2728000</v>
      </c>
      <c r="I516" s="28"/>
      <c r="J516" s="70"/>
      <c r="K516" s="71"/>
      <c r="L516" s="72"/>
    </row>
    <row r="517" spans="6:12">
      <c r="F517" s="35" t="s">
        <v>1322</v>
      </c>
      <c r="G517" s="28">
        <v>940101003</v>
      </c>
      <c r="H517" s="38">
        <v>2728000</v>
      </c>
      <c r="I517" s="28"/>
      <c r="J517" s="70"/>
      <c r="K517" s="71"/>
      <c r="L517" s="72"/>
    </row>
    <row r="518" spans="6:12">
      <c r="F518" s="35" t="s">
        <v>1323</v>
      </c>
      <c r="G518" s="28">
        <v>949800000</v>
      </c>
      <c r="H518" s="38">
        <v>173092481</v>
      </c>
      <c r="I518" s="28"/>
      <c r="J518" s="70"/>
      <c r="K518" s="71"/>
      <c r="L518" s="72"/>
    </row>
    <row r="519" spans="6:12">
      <c r="F519" s="35" t="s">
        <v>784</v>
      </c>
      <c r="G519" s="28">
        <v>944100000</v>
      </c>
      <c r="H519" s="38">
        <v>10742352</v>
      </c>
      <c r="I519" s="28"/>
      <c r="J519" s="70"/>
      <c r="K519" s="71"/>
      <c r="L519" s="72"/>
    </row>
    <row r="520" spans="6:12" ht="16.5" customHeight="1">
      <c r="F520" s="35" t="s">
        <v>1335</v>
      </c>
      <c r="G520" s="28">
        <v>962100002</v>
      </c>
      <c r="H520" s="38">
        <v>0</v>
      </c>
      <c r="I520" s="28"/>
      <c r="J520" s="70"/>
      <c r="K520" s="71"/>
      <c r="L520" s="72"/>
    </row>
    <row r="521" spans="6:12">
      <c r="F521" s="35" t="s">
        <v>1336</v>
      </c>
      <c r="G521" s="28">
        <v>949899000</v>
      </c>
      <c r="H521" s="38">
        <v>162350129</v>
      </c>
      <c r="I521" s="28"/>
      <c r="J521" s="70"/>
      <c r="K521" s="71"/>
      <c r="L521" s="72"/>
    </row>
    <row r="522" spans="6:12">
      <c r="F522" s="35" t="s">
        <v>1325</v>
      </c>
      <c r="G522" s="28">
        <v>970000000</v>
      </c>
      <c r="H522" s="38">
        <v>165302504522</v>
      </c>
      <c r="I522" s="28"/>
      <c r="J522" s="70"/>
      <c r="K522" s="71"/>
      <c r="L522" s="72"/>
    </row>
    <row r="523" spans="6:12">
      <c r="F523" s="35" t="s">
        <v>1326</v>
      </c>
      <c r="G523" s="28">
        <v>980000000</v>
      </c>
      <c r="H523" s="38">
        <v>39891631226</v>
      </c>
      <c r="I523" s="28"/>
      <c r="J523" s="70"/>
      <c r="K523" s="71"/>
      <c r="L523" s="72"/>
    </row>
    <row r="524" spans="6:12">
      <c r="F524" s="35" t="s">
        <v>1328</v>
      </c>
      <c r="G524" s="28">
        <v>980100000</v>
      </c>
      <c r="H524" s="38">
        <v>39891631226</v>
      </c>
      <c r="I524" s="28"/>
      <c r="J524" s="70"/>
      <c r="K524" s="71"/>
      <c r="L524" s="72"/>
    </row>
    <row r="525" spans="6:12">
      <c r="F525" s="35" t="s">
        <v>1330</v>
      </c>
      <c r="G525" s="28">
        <v>981000000</v>
      </c>
      <c r="H525" s="38">
        <v>125410873296</v>
      </c>
      <c r="I525" s="28"/>
      <c r="J525" s="70"/>
      <c r="K525" s="71"/>
      <c r="L525" s="72"/>
    </row>
    <row r="526" spans="6:12">
      <c r="F526" s="35" t="s">
        <v>1332</v>
      </c>
      <c r="G526" s="28">
        <v>982000000</v>
      </c>
      <c r="H526" s="38">
        <v>0</v>
      </c>
      <c r="I526" s="28"/>
      <c r="J526" s="70"/>
      <c r="K526" s="71"/>
      <c r="L526" s="72"/>
    </row>
    <row r="527" spans="6:12">
      <c r="F527" s="35" t="s">
        <v>1333</v>
      </c>
      <c r="G527" s="28">
        <v>990000000</v>
      </c>
      <c r="H527" s="38">
        <v>0</v>
      </c>
      <c r="I527" s="28"/>
    </row>
    <row r="528" spans="6:12">
      <c r="F528" s="35" t="s">
        <v>1334</v>
      </c>
      <c r="G528" s="28"/>
      <c r="H528" s="38">
        <v>125410873296</v>
      </c>
      <c r="I528" s="28"/>
    </row>
    <row r="529" spans="6:8">
      <c r="F529" s="35"/>
      <c r="G529" s="28"/>
      <c r="H529" s="38"/>
    </row>
    <row r="530" spans="6:8">
      <c r="F530" s="35"/>
      <c r="G530" s="28"/>
      <c r="H530" s="38"/>
    </row>
    <row r="531" spans="6:8">
      <c r="F531" s="35"/>
      <c r="G531" s="28"/>
      <c r="H531" s="38"/>
    </row>
    <row r="532" spans="6:8">
      <c r="F532" s="35"/>
      <c r="G532" s="28"/>
      <c r="H532" s="38"/>
    </row>
    <row r="533" spans="6:8">
      <c r="F533" s="35"/>
      <c r="G533" s="28"/>
      <c r="H533" s="38"/>
    </row>
    <row r="534" spans="6:8">
      <c r="F534" s="35"/>
      <c r="G534" s="28"/>
      <c r="H534" s="38"/>
    </row>
    <row r="535" spans="6:8">
      <c r="F535" s="35"/>
      <c r="G535" s="28"/>
      <c r="H535" s="38"/>
    </row>
    <row r="536" spans="6:8">
      <c r="F536" s="35"/>
      <c r="G536" s="28"/>
      <c r="H536" s="38"/>
    </row>
    <row r="537" spans="6:8">
      <c r="F537" s="35"/>
      <c r="G537" s="28"/>
      <c r="H537" s="38"/>
    </row>
    <row r="538" spans="6:8">
      <c r="F538" s="35"/>
      <c r="G538" s="28"/>
      <c r="H538" s="38"/>
    </row>
    <row r="539" spans="6:8">
      <c r="F539" s="35"/>
      <c r="G539" s="28"/>
      <c r="H539" s="38"/>
    </row>
    <row r="566" ht="13.5" customHeight="1"/>
    <row r="568" ht="13.5" customHeight="1"/>
    <row r="592" ht="16.5" customHeight="1"/>
    <row r="611" ht="13.5" customHeight="1"/>
    <row r="621" ht="13.5" customHeight="1"/>
    <row r="623" ht="13.5" customHeight="1"/>
    <row r="626" ht="13.5" customHeight="1"/>
    <row r="640" ht="16.5" customHeight="1"/>
    <row r="672" ht="13.5" customHeight="1"/>
    <row r="674" ht="13.5" customHeight="1"/>
    <row r="684" ht="13.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903" ht="16.5" customHeight="1"/>
    <row r="962" ht="16.5" customHeight="1"/>
    <row r="976" ht="14.25" customHeight="1"/>
    <row r="986" ht="16.5" customHeight="1"/>
    <row r="999" ht="16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376" ht="13.5" customHeight="1"/>
    <row r="1444" ht="13.5" customHeight="1"/>
    <row r="1450" ht="13.5" customHeight="1"/>
    <row r="1504" ht="13.5" customHeight="1"/>
    <row r="1522" ht="16.5" customHeight="1"/>
    <row r="1528" ht="16.5" customHeight="1"/>
    <row r="1530" ht="13.5" customHeight="1"/>
    <row r="1543" ht="16.5" customHeight="1"/>
    <row r="1544" ht="13.5" customHeight="1"/>
    <row r="1546" ht="13.5" customHeight="1"/>
    <row r="1563" ht="13.5" customHeight="1"/>
    <row r="1570" ht="13.5" customHeight="1"/>
    <row r="1572" ht="13.5" customHeight="1"/>
    <row r="1599" ht="16.5" customHeight="1"/>
    <row r="1618" ht="13.5" customHeight="1"/>
    <row r="1625" ht="16.5" customHeight="1"/>
    <row r="1638" ht="16.5" customHeight="1"/>
  </sheetData>
  <sheetProtection algorithmName="SHA-512" hashValue="dKK/CupSRMSP3l7I9epcmBsnT323B5zQdF2tBUrBRue2xNROhzkthnDJdmCDvSqWm8zso+EvUF2MwZFo12Mfiw==" saltValue="0CgHFhNHn84bDzjOom0hnw==" spinCount="100000" sheet="1" objects="1" scenarios="1"/>
  <mergeCells count="10">
    <mergeCell ref="U4:AC4"/>
    <mergeCell ref="U5:AC5"/>
    <mergeCell ref="U2:AC2"/>
    <mergeCell ref="AB7:AC7"/>
    <mergeCell ref="B5:D5"/>
    <mergeCell ref="F5:H5"/>
    <mergeCell ref="J5:L5"/>
    <mergeCell ref="O7:S7"/>
    <mergeCell ref="U7:Y7"/>
    <mergeCell ref="Z7:AA7"/>
  </mergeCells>
  <phoneticPr fontId="54" type="noConversion"/>
  <pageMargins left="0.23622047244094491" right="0.23622047244094491" top="0.74803149606299213" bottom="0.74803149606299213" header="0.31496062992125984" footer="0.31496062992125984"/>
  <pageSetup paperSize="9" scale="91" fitToHeight="0" orientation="portrait" r:id="rId1"/>
  <ignoredErrors>
    <ignoredError sqref="Z40:AA104 Z164:AA338 Z132:AC163 Z118:AA118 Z119:AA131 Z106:AA117" formula="1"/>
    <ignoredError sqref="AB164:AC338 AB118:AC118 AB119:AC131 AB40:AC104 AB106:AC117" formula="1" formulaRange="1"/>
    <ignoredError sqref="AB18:AC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638"/>
  <sheetViews>
    <sheetView showGridLines="0" zoomScale="120" zoomScaleNormal="120" workbookViewId="0">
      <pane ySplit="7" topLeftCell="A8" activePane="bottomLeft" state="frozen"/>
      <selection pane="bottomLeft"/>
    </sheetView>
  </sheetViews>
  <sheetFormatPr defaultRowHeight="16.5"/>
  <cols>
    <col min="1" max="1" width="7.75" style="10" customWidth="1"/>
    <col min="2" max="2" width="25.75" style="10" hidden="1" customWidth="1"/>
    <col min="3" max="3" width="11.5" style="12" hidden="1" customWidth="1"/>
    <col min="4" max="4" width="16.75" style="10" hidden="1" customWidth="1"/>
    <col min="5" max="5" width="3.625" style="10" hidden="1" customWidth="1"/>
    <col min="6" max="6" width="20" style="10" hidden="1" customWidth="1"/>
    <col min="7" max="7" width="11.375" style="12" hidden="1" customWidth="1"/>
    <col min="8" max="8" width="15.625" style="13" hidden="1" customWidth="1"/>
    <col min="9" max="9" width="4.125" style="13" hidden="1" customWidth="1"/>
    <col min="10" max="10" width="20" style="10" hidden="1" customWidth="1"/>
    <col min="11" max="11" width="11.375" style="12" hidden="1" customWidth="1"/>
    <col min="12" max="12" width="15.625" style="13" hidden="1" customWidth="1"/>
    <col min="13" max="13" width="4.875" style="10" hidden="1" customWidth="1"/>
    <col min="14" max="14" width="3.375" style="10" hidden="1" customWidth="1"/>
    <col min="15" max="16" width="1.25" style="10" customWidth="1"/>
    <col min="17" max="17" width="3.75" style="10" customWidth="1"/>
    <col min="18" max="18" width="27.875" style="10" customWidth="1"/>
    <col min="19" max="19" width="15.5" style="10" customWidth="1"/>
    <col min="20" max="22" width="15" style="10" customWidth="1"/>
    <col min="23" max="31" width="13" style="16" hidden="1" customWidth="1"/>
    <col min="32" max="36" width="9" style="10" customWidth="1"/>
    <col min="37" max="38" width="1.125" style="10" customWidth="1"/>
    <col min="39" max="39" width="5.25" style="10" customWidth="1"/>
    <col min="40" max="43" width="7.625" style="10" customWidth="1"/>
    <col min="44" max="45" width="14" style="10" customWidth="1"/>
    <col min="46" max="16384" width="9" style="10"/>
  </cols>
  <sheetData>
    <row r="1" spans="2:31">
      <c r="C1" s="10"/>
      <c r="D1" s="11"/>
    </row>
    <row r="2" spans="2:31">
      <c r="C2" s="10"/>
      <c r="D2" s="11"/>
      <c r="O2" s="120" t="s">
        <v>0</v>
      </c>
      <c r="P2" s="120"/>
      <c r="Q2" s="120"/>
      <c r="R2" s="120"/>
      <c r="S2" s="120"/>
      <c r="T2" s="120"/>
      <c r="U2" s="120"/>
      <c r="V2" s="120"/>
      <c r="W2" s="93"/>
      <c r="X2" s="93"/>
      <c r="Y2" s="93"/>
    </row>
    <row r="3" spans="2:31">
      <c r="C3" s="10"/>
      <c r="D3" s="11"/>
      <c r="O3" s="2"/>
      <c r="P3" s="2"/>
      <c r="Q3" s="2"/>
      <c r="R3" s="2"/>
      <c r="S3" s="2"/>
      <c r="T3" s="2"/>
      <c r="U3" s="2"/>
      <c r="V3" s="1"/>
      <c r="W3" s="1"/>
      <c r="X3" s="1"/>
      <c r="Y3" s="1"/>
    </row>
    <row r="4" spans="2:31">
      <c r="C4" s="10"/>
      <c r="D4" s="11"/>
      <c r="O4" s="119" t="s">
        <v>1339</v>
      </c>
      <c r="P4" s="119"/>
      <c r="Q4" s="119"/>
      <c r="R4" s="119"/>
      <c r="S4" s="119"/>
      <c r="T4" s="119"/>
      <c r="U4" s="119"/>
      <c r="V4" s="119"/>
      <c r="W4" s="7"/>
      <c r="X4" s="7"/>
      <c r="Y4" s="7"/>
    </row>
    <row r="5" spans="2:31" ht="16.5" customHeight="1">
      <c r="B5" s="111" t="s">
        <v>428</v>
      </c>
      <c r="C5" s="111"/>
      <c r="D5" s="111"/>
      <c r="F5" s="111" t="s">
        <v>429</v>
      </c>
      <c r="G5" s="111"/>
      <c r="H5" s="111"/>
      <c r="J5" s="112" t="s">
        <v>430</v>
      </c>
      <c r="K5" s="112"/>
      <c r="L5" s="112"/>
      <c r="O5" s="119" t="s">
        <v>244</v>
      </c>
      <c r="P5" s="119"/>
      <c r="Q5" s="119"/>
      <c r="R5" s="119"/>
      <c r="S5" s="119"/>
      <c r="T5" s="119"/>
      <c r="U5" s="119"/>
      <c r="V5" s="119"/>
      <c r="W5" s="7"/>
      <c r="X5" s="7"/>
      <c r="Y5" s="7"/>
    </row>
    <row r="6" spans="2:31">
      <c r="C6" s="10"/>
      <c r="D6" s="11"/>
      <c r="O6" s="3" t="s">
        <v>114</v>
      </c>
      <c r="P6" s="3"/>
      <c r="Q6" s="3"/>
      <c r="R6" s="3"/>
      <c r="S6" s="3"/>
      <c r="T6" s="3"/>
      <c r="U6" s="3"/>
      <c r="V6" s="5" t="s">
        <v>133</v>
      </c>
      <c r="W6" s="5"/>
      <c r="X6" s="3"/>
      <c r="Z6" s="17"/>
      <c r="AA6" s="17"/>
      <c r="AB6" s="17"/>
      <c r="AC6" s="17"/>
      <c r="AD6" s="17"/>
      <c r="AE6" s="17"/>
    </row>
    <row r="7" spans="2:31" ht="17.25" thickBot="1">
      <c r="B7" s="18" t="s">
        <v>431</v>
      </c>
      <c r="C7" s="19"/>
      <c r="D7" s="20"/>
      <c r="F7" s="21" t="s">
        <v>432</v>
      </c>
      <c r="G7" s="19"/>
      <c r="H7" s="22"/>
      <c r="I7" s="22"/>
      <c r="J7" s="21"/>
      <c r="K7" s="19"/>
      <c r="L7" s="22"/>
      <c r="O7" s="121" t="s">
        <v>243</v>
      </c>
      <c r="P7" s="122"/>
      <c r="Q7" s="122"/>
      <c r="R7" s="122"/>
      <c r="S7" s="123" t="s">
        <v>1337</v>
      </c>
      <c r="T7" s="124"/>
      <c r="U7" s="109" t="s">
        <v>155</v>
      </c>
      <c r="V7" s="110"/>
      <c r="W7" s="90"/>
      <c r="X7" s="17"/>
      <c r="Y7" s="17"/>
      <c r="Z7" s="17"/>
      <c r="AA7" s="17"/>
      <c r="AB7" s="17"/>
      <c r="AC7" s="17"/>
      <c r="AD7" s="17"/>
      <c r="AE7" s="17"/>
    </row>
    <row r="8" spans="2:31" ht="14.25" customHeight="1" thickTop="1">
      <c r="B8" s="23" t="s">
        <v>433</v>
      </c>
      <c r="C8" s="24">
        <v>600000000</v>
      </c>
      <c r="D8" s="25">
        <v>0</v>
      </c>
      <c r="F8" s="26" t="s">
        <v>434</v>
      </c>
      <c r="G8" s="24">
        <v>910000000</v>
      </c>
      <c r="H8" s="27">
        <v>2004820450048</v>
      </c>
      <c r="I8" s="28"/>
      <c r="J8" s="26" t="s">
        <v>434</v>
      </c>
      <c r="K8" s="24">
        <v>910000000</v>
      </c>
      <c r="L8" s="27">
        <v>494473721618</v>
      </c>
      <c r="M8" s="29"/>
      <c r="O8" s="94" t="s">
        <v>434</v>
      </c>
      <c r="P8" s="95"/>
      <c r="Q8" s="95"/>
      <c r="R8" s="33"/>
      <c r="S8" s="73"/>
      <c r="T8" s="74">
        <f>T9+T17+T25+T30+T37+T40</f>
        <v>2004820450048</v>
      </c>
      <c r="U8" s="81"/>
      <c r="V8" s="82">
        <f>SUM(V9,V17,V25,V30,V37,V40)</f>
        <v>1087078404426</v>
      </c>
      <c r="W8" s="91"/>
      <c r="X8" s="34"/>
      <c r="Y8" s="34"/>
      <c r="Z8" s="34"/>
      <c r="AA8" s="34"/>
      <c r="AB8" s="34"/>
      <c r="AC8" s="34"/>
      <c r="AD8" s="34"/>
      <c r="AE8" s="34"/>
    </row>
    <row r="9" spans="2:31" ht="13.5">
      <c r="B9" s="35" t="s">
        <v>247</v>
      </c>
      <c r="C9" s="28">
        <v>601000000</v>
      </c>
      <c r="D9" s="36">
        <v>1360122955103</v>
      </c>
      <c r="F9" s="37" t="s">
        <v>2</v>
      </c>
      <c r="G9" s="28">
        <v>910100000</v>
      </c>
      <c r="H9" s="38">
        <v>180452031395</v>
      </c>
      <c r="I9" s="28"/>
      <c r="J9" s="37" t="s">
        <v>2</v>
      </c>
      <c r="K9" s="28">
        <v>910100000</v>
      </c>
      <c r="L9" s="38">
        <v>50893049634</v>
      </c>
      <c r="M9" s="29"/>
      <c r="O9" s="96"/>
      <c r="P9" s="97" t="s">
        <v>2</v>
      </c>
      <c r="Q9" s="97"/>
      <c r="R9" s="42"/>
      <c r="S9" s="75"/>
      <c r="T9" s="76">
        <f>SUM(S10:S16)</f>
        <v>180452031395</v>
      </c>
      <c r="U9" s="83"/>
      <c r="V9" s="84">
        <f>SUM(U10:U16)</f>
        <v>113481083873</v>
      </c>
      <c r="W9" s="91"/>
      <c r="X9" s="34"/>
      <c r="Y9" s="34"/>
      <c r="Z9" s="34"/>
      <c r="AA9" s="34"/>
      <c r="AB9" s="34"/>
      <c r="AC9" s="34"/>
      <c r="AD9" s="34"/>
      <c r="AE9" s="34"/>
    </row>
    <row r="10" spans="2:31" ht="13.5">
      <c r="B10" s="35" t="s">
        <v>435</v>
      </c>
      <c r="C10" s="28">
        <v>610100000</v>
      </c>
      <c r="D10" s="36">
        <v>69705578605</v>
      </c>
      <c r="F10" s="37" t="s">
        <v>436</v>
      </c>
      <c r="G10" s="28">
        <v>910101000</v>
      </c>
      <c r="H10" s="38">
        <v>95917559042</v>
      </c>
      <c r="I10" s="28"/>
      <c r="J10" s="37" t="s">
        <v>436</v>
      </c>
      <c r="K10" s="28">
        <v>910101000</v>
      </c>
      <c r="L10" s="38">
        <v>23550744357</v>
      </c>
      <c r="O10" s="96"/>
      <c r="P10" s="97"/>
      <c r="Q10" s="97" t="s">
        <v>436</v>
      </c>
      <c r="R10" s="42"/>
      <c r="S10" s="75">
        <f>VLOOKUP(W10,$G:$H,2,FALSE)</f>
        <v>95917559042</v>
      </c>
      <c r="T10" s="76"/>
      <c r="U10" s="83">
        <v>52394043763</v>
      </c>
      <c r="V10" s="84"/>
      <c r="W10" s="92">
        <v>910101000</v>
      </c>
      <c r="X10" s="43"/>
      <c r="Y10" s="43"/>
      <c r="Z10" s="43"/>
      <c r="AA10" s="43"/>
      <c r="AB10" s="43"/>
      <c r="AC10" s="43"/>
      <c r="AD10" s="43"/>
      <c r="AE10" s="43"/>
    </row>
    <row r="11" spans="2:31" ht="13.5">
      <c r="B11" s="35" t="s">
        <v>438</v>
      </c>
      <c r="C11" s="28">
        <v>610199021</v>
      </c>
      <c r="D11" s="36">
        <v>3000000000</v>
      </c>
      <c r="F11" s="37" t="s">
        <v>439</v>
      </c>
      <c r="G11" s="28">
        <v>910101050</v>
      </c>
      <c r="H11" s="38">
        <v>30482631821</v>
      </c>
      <c r="I11" s="28"/>
      <c r="J11" s="37" t="s">
        <v>439</v>
      </c>
      <c r="K11" s="28">
        <v>910101050</v>
      </c>
      <c r="L11" s="38">
        <v>8449636382</v>
      </c>
      <c r="O11" s="96"/>
      <c r="P11" s="97"/>
      <c r="Q11" s="97" t="s">
        <v>440</v>
      </c>
      <c r="R11" s="42"/>
      <c r="S11" s="75">
        <f>VLOOKUP(W11,$G:$H,2,FALSE)</f>
        <v>23333720258</v>
      </c>
      <c r="T11" s="76"/>
      <c r="U11" s="83">
        <v>26675906357</v>
      </c>
      <c r="V11" s="84"/>
      <c r="W11" s="92">
        <v>910116000</v>
      </c>
      <c r="X11" s="43"/>
      <c r="Y11" s="43"/>
      <c r="Z11" s="43"/>
      <c r="AA11" s="43"/>
      <c r="AB11" s="43"/>
      <c r="AC11" s="43"/>
      <c r="AD11" s="43"/>
      <c r="AE11" s="43"/>
    </row>
    <row r="12" spans="2:31" ht="13.5">
      <c r="B12" s="35" t="s">
        <v>249</v>
      </c>
      <c r="C12" s="28">
        <v>610199001</v>
      </c>
      <c r="D12" s="36">
        <v>997621510</v>
      </c>
      <c r="F12" s="37" t="s">
        <v>442</v>
      </c>
      <c r="G12" s="28">
        <v>910101051</v>
      </c>
      <c r="H12" s="38">
        <v>30453068435</v>
      </c>
      <c r="I12" s="28"/>
      <c r="J12" s="37" t="s">
        <v>442</v>
      </c>
      <c r="K12" s="28">
        <v>910101051</v>
      </c>
      <c r="L12" s="38">
        <v>8443887621</v>
      </c>
      <c r="O12" s="96"/>
      <c r="P12" s="97"/>
      <c r="Q12" s="97" t="s">
        <v>443</v>
      </c>
      <c r="R12" s="42"/>
      <c r="S12" s="75">
        <f>VLOOKUP(W12,$G:$H,2,FALSE)</f>
        <v>454008271</v>
      </c>
      <c r="T12" s="76"/>
      <c r="U12" s="83">
        <v>264000000</v>
      </c>
      <c r="V12" s="84"/>
      <c r="W12" s="92">
        <v>910126000</v>
      </c>
      <c r="X12" s="43"/>
      <c r="Y12" s="43"/>
      <c r="Z12" s="43"/>
      <c r="AA12" s="43"/>
      <c r="AB12" s="43"/>
      <c r="AC12" s="43"/>
      <c r="AD12" s="43"/>
      <c r="AE12" s="43"/>
    </row>
    <row r="13" spans="2:31" ht="13.5">
      <c r="B13" s="35" t="s">
        <v>250</v>
      </c>
      <c r="C13" s="28">
        <v>610103000</v>
      </c>
      <c r="D13" s="36">
        <v>407957095</v>
      </c>
      <c r="F13" s="37" t="s">
        <v>444</v>
      </c>
      <c r="G13" s="28">
        <v>910101052</v>
      </c>
      <c r="H13" s="38">
        <v>29563386</v>
      </c>
      <c r="I13" s="28"/>
      <c r="J13" s="37" t="s">
        <v>444</v>
      </c>
      <c r="K13" s="28">
        <v>910101052</v>
      </c>
      <c r="L13" s="38">
        <v>5748761</v>
      </c>
      <c r="O13" s="96"/>
      <c r="P13" s="97"/>
      <c r="Q13" s="97" t="s">
        <v>445</v>
      </c>
      <c r="R13" s="42"/>
      <c r="S13" s="75">
        <f>VLOOKUP(X13,$G:$H,2,FALSE)+VLOOKUP(W13,$G:$H,2,FALSE)</f>
        <v>1638266293</v>
      </c>
      <c r="T13" s="76"/>
      <c r="U13" s="83">
        <v>1242766284</v>
      </c>
      <c r="V13" s="84"/>
      <c r="W13" s="92">
        <v>910130000</v>
      </c>
      <c r="X13" s="43">
        <v>910157000</v>
      </c>
      <c r="Y13" s="43"/>
      <c r="Z13" s="43"/>
      <c r="AA13" s="43"/>
      <c r="AB13" s="43"/>
      <c r="AC13" s="43"/>
      <c r="AD13" s="43"/>
      <c r="AE13" s="43"/>
    </row>
    <row r="14" spans="2:31" ht="13.5">
      <c r="B14" s="35" t="s">
        <v>446</v>
      </c>
      <c r="C14" s="28">
        <v>610108000</v>
      </c>
      <c r="D14" s="36">
        <v>15300000000</v>
      </c>
      <c r="F14" s="37" t="s">
        <v>447</v>
      </c>
      <c r="G14" s="28">
        <v>910101060</v>
      </c>
      <c r="H14" s="38">
        <v>18913158466</v>
      </c>
      <c r="I14" s="28"/>
      <c r="J14" s="37" t="s">
        <v>447</v>
      </c>
      <c r="K14" s="28">
        <v>910101060</v>
      </c>
      <c r="L14" s="38">
        <v>4556914708</v>
      </c>
      <c r="O14" s="96"/>
      <c r="P14" s="97"/>
      <c r="Q14" s="97" t="s">
        <v>449</v>
      </c>
      <c r="R14" s="42"/>
      <c r="S14" s="75">
        <f>VLOOKUP(W14,$G:$H,2,FALSE)</f>
        <v>10816849163</v>
      </c>
      <c r="T14" s="76"/>
      <c r="U14" s="83">
        <v>5426864237</v>
      </c>
      <c r="V14" s="84"/>
      <c r="W14" s="92">
        <v>910151000</v>
      </c>
      <c r="X14" s="43"/>
      <c r="Y14" s="43"/>
      <c r="Z14" s="43"/>
      <c r="AA14" s="43"/>
      <c r="AB14" s="43"/>
      <c r="AC14" s="43"/>
      <c r="AD14" s="43"/>
      <c r="AE14" s="43"/>
    </row>
    <row r="15" spans="2:31" ht="13.5">
      <c r="B15" s="35" t="s">
        <v>450</v>
      </c>
      <c r="C15" s="28">
        <v>610108500</v>
      </c>
      <c r="D15" s="36">
        <v>30000000000</v>
      </c>
      <c r="F15" s="37" t="s">
        <v>451</v>
      </c>
      <c r="G15" s="28">
        <v>910101076</v>
      </c>
      <c r="H15" s="38">
        <v>4644328</v>
      </c>
      <c r="I15" s="28"/>
      <c r="J15" s="37" t="s">
        <v>451</v>
      </c>
      <c r="K15" s="28">
        <v>910101076</v>
      </c>
      <c r="L15" s="38">
        <v>1099079</v>
      </c>
      <c r="O15" s="96"/>
      <c r="P15" s="97"/>
      <c r="Q15" s="97" t="s">
        <v>452</v>
      </c>
      <c r="R15" s="42"/>
      <c r="S15" s="75">
        <f>VLOOKUP(W15,$G:$H,2,FALSE)</f>
        <v>44068809237</v>
      </c>
      <c r="T15" s="76"/>
      <c r="U15" s="83">
        <v>24797942174</v>
      </c>
      <c r="V15" s="84"/>
      <c r="W15" s="92">
        <v>910156000</v>
      </c>
      <c r="X15" s="43"/>
      <c r="Y15" s="43"/>
      <c r="Z15" s="43"/>
      <c r="AA15" s="43"/>
      <c r="AB15" s="43"/>
      <c r="AC15" s="43"/>
      <c r="AD15" s="43"/>
      <c r="AE15" s="43"/>
    </row>
    <row r="16" spans="2:31" ht="13.5">
      <c r="B16" s="35" t="s">
        <v>453</v>
      </c>
      <c r="C16" s="28">
        <v>610199000</v>
      </c>
      <c r="D16" s="36">
        <v>20000000000</v>
      </c>
      <c r="F16" s="37" t="s">
        <v>454</v>
      </c>
      <c r="G16" s="28">
        <v>910101070</v>
      </c>
      <c r="H16" s="38">
        <v>15867581618</v>
      </c>
      <c r="I16" s="28"/>
      <c r="J16" s="37" t="s">
        <v>454</v>
      </c>
      <c r="K16" s="28">
        <v>910101070</v>
      </c>
      <c r="L16" s="38">
        <v>3796942643</v>
      </c>
      <c r="O16" s="96"/>
      <c r="P16" s="97"/>
      <c r="Q16" s="97" t="s">
        <v>455</v>
      </c>
      <c r="R16" s="42"/>
      <c r="S16" s="75">
        <f>VLOOKUP(W16,$G:$H,2,FALSE)</f>
        <v>4222819131</v>
      </c>
      <c r="T16" s="76"/>
      <c r="U16" s="83">
        <v>2679561058</v>
      </c>
      <c r="V16" s="84"/>
      <c r="W16" s="92">
        <v>910198000</v>
      </c>
      <c r="X16" s="43"/>
      <c r="Y16" s="43"/>
      <c r="Z16" s="43"/>
      <c r="AA16" s="43"/>
      <c r="AB16" s="43"/>
      <c r="AC16" s="43"/>
      <c r="AD16" s="43"/>
      <c r="AE16" s="43"/>
    </row>
    <row r="17" spans="2:31" ht="13.5">
      <c r="B17" s="35" t="s">
        <v>456</v>
      </c>
      <c r="C17" s="28">
        <v>610199016</v>
      </c>
      <c r="D17" s="36">
        <v>0</v>
      </c>
      <c r="F17" s="37" t="s">
        <v>457</v>
      </c>
      <c r="G17" s="28">
        <v>910101270</v>
      </c>
      <c r="H17" s="38">
        <v>8133550042</v>
      </c>
      <c r="I17" s="28"/>
      <c r="J17" s="37" t="s">
        <v>457</v>
      </c>
      <c r="K17" s="28">
        <v>910101270</v>
      </c>
      <c r="L17" s="38">
        <v>2411731518</v>
      </c>
      <c r="O17" s="96"/>
      <c r="P17" s="97" t="s">
        <v>458</v>
      </c>
      <c r="Q17" s="97"/>
      <c r="R17" s="42"/>
      <c r="S17" s="75"/>
      <c r="T17" s="76">
        <f>SUM(S18:S24)</f>
        <v>701396099340</v>
      </c>
      <c r="U17" s="83"/>
      <c r="V17" s="84">
        <f>SUM(U18:U24)</f>
        <v>336149755879</v>
      </c>
      <c r="W17" s="91"/>
      <c r="X17" s="34"/>
      <c r="Y17" s="34"/>
      <c r="Z17" s="34"/>
      <c r="AA17" s="34"/>
      <c r="AB17" s="34"/>
      <c r="AC17" s="34"/>
      <c r="AD17" s="34"/>
      <c r="AE17" s="34"/>
    </row>
    <row r="18" spans="2:31" ht="13.5">
      <c r="B18" s="35" t="s">
        <v>459</v>
      </c>
      <c r="C18" s="28">
        <v>610199090</v>
      </c>
      <c r="D18" s="36">
        <v>20000000000</v>
      </c>
      <c r="F18" s="37" t="s">
        <v>460</v>
      </c>
      <c r="G18" s="28">
        <v>910101071</v>
      </c>
      <c r="H18" s="38">
        <v>5393978174</v>
      </c>
      <c r="I18" s="28"/>
      <c r="J18" s="37" t="s">
        <v>460</v>
      </c>
      <c r="K18" s="28">
        <v>910101071</v>
      </c>
      <c r="L18" s="38">
        <v>1152762734</v>
      </c>
      <c r="O18" s="96"/>
      <c r="P18" s="97"/>
      <c r="Q18" s="97" t="s">
        <v>461</v>
      </c>
      <c r="R18" s="42"/>
      <c r="S18" s="75">
        <f>VLOOKUP(W18,$G:$H,2,FALSE)</f>
        <v>423450881709</v>
      </c>
      <c r="T18" s="76"/>
      <c r="U18" s="83">
        <v>173623839048</v>
      </c>
      <c r="V18" s="84"/>
      <c r="W18" s="92">
        <v>912100000</v>
      </c>
      <c r="X18" s="43"/>
      <c r="Y18" s="43"/>
      <c r="Z18" s="43"/>
      <c r="AA18" s="43"/>
      <c r="AB18" s="43"/>
      <c r="AC18" s="43"/>
      <c r="AD18" s="43"/>
      <c r="AE18" s="43"/>
    </row>
    <row r="19" spans="2:31" ht="13.5">
      <c r="B19" s="35" t="s">
        <v>10</v>
      </c>
      <c r="C19" s="28">
        <v>610300000</v>
      </c>
      <c r="D19" s="36">
        <v>1290417376498</v>
      </c>
      <c r="F19" s="37" t="s">
        <v>462</v>
      </c>
      <c r="G19" s="28">
        <v>910101271</v>
      </c>
      <c r="H19" s="38">
        <v>2250054495</v>
      </c>
      <c r="I19" s="28"/>
      <c r="J19" s="37" t="s">
        <v>462</v>
      </c>
      <c r="K19" s="28">
        <v>910101271</v>
      </c>
      <c r="L19" s="38">
        <v>1123610414</v>
      </c>
      <c r="O19" s="96"/>
      <c r="P19" s="97"/>
      <c r="Q19" s="97" t="s">
        <v>463</v>
      </c>
      <c r="R19" s="42"/>
      <c r="S19" s="75">
        <f>VLOOKUP(X19,$G:$H,2,FALSE)+VLOOKUP(W19,$G:$H,2,FALSE)</f>
        <v>92700812279</v>
      </c>
      <c r="T19" s="76"/>
      <c r="U19" s="83">
        <v>44545129934</v>
      </c>
      <c r="V19" s="84"/>
      <c r="W19" s="92">
        <v>912600000</v>
      </c>
      <c r="X19" s="43">
        <v>913300000</v>
      </c>
      <c r="Y19" s="43"/>
      <c r="Z19" s="43"/>
      <c r="AA19" s="43"/>
      <c r="AB19" s="43"/>
      <c r="AC19" s="43"/>
      <c r="AD19" s="43"/>
      <c r="AE19" s="43"/>
    </row>
    <row r="20" spans="2:31" ht="13.5">
      <c r="B20" s="35" t="s">
        <v>464</v>
      </c>
      <c r="C20" s="28">
        <v>610312000</v>
      </c>
      <c r="D20" s="36">
        <v>136002349540</v>
      </c>
      <c r="F20" s="37" t="s">
        <v>465</v>
      </c>
      <c r="G20" s="28">
        <v>910101272</v>
      </c>
      <c r="H20" s="38">
        <v>18248415</v>
      </c>
      <c r="I20" s="28"/>
      <c r="J20" s="37" t="s">
        <v>465</v>
      </c>
      <c r="K20" s="28">
        <v>910101272</v>
      </c>
      <c r="L20" s="38">
        <v>3325345</v>
      </c>
      <c r="O20" s="96"/>
      <c r="P20" s="97"/>
      <c r="Q20" s="97" t="s">
        <v>466</v>
      </c>
      <c r="R20" s="42"/>
      <c r="S20" s="79">
        <v>0</v>
      </c>
      <c r="T20" s="76"/>
      <c r="U20" s="83">
        <v>2852509249</v>
      </c>
      <c r="V20" s="84"/>
      <c r="W20" s="92"/>
      <c r="X20" s="43"/>
      <c r="Y20" s="43"/>
      <c r="Z20" s="43"/>
      <c r="AA20" s="43"/>
      <c r="AB20" s="43"/>
      <c r="AC20" s="43"/>
      <c r="AD20" s="43"/>
      <c r="AE20" s="43"/>
    </row>
    <row r="21" spans="2:31" ht="13.5">
      <c r="B21" s="35" t="s">
        <v>11</v>
      </c>
      <c r="C21" s="28">
        <v>610312009</v>
      </c>
      <c r="D21" s="36">
        <v>136002349540</v>
      </c>
      <c r="F21" s="37" t="s">
        <v>467</v>
      </c>
      <c r="G21" s="28">
        <v>910101273</v>
      </c>
      <c r="H21" s="38">
        <v>471268958</v>
      </c>
      <c r="I21" s="28"/>
      <c r="J21" s="37" t="s">
        <v>467</v>
      </c>
      <c r="K21" s="28">
        <v>910101273</v>
      </c>
      <c r="L21" s="38">
        <v>132033025</v>
      </c>
      <c r="O21" s="96"/>
      <c r="P21" s="97"/>
      <c r="Q21" s="97" t="s">
        <v>468</v>
      </c>
      <c r="R21" s="42"/>
      <c r="S21" s="75">
        <f>VLOOKUP(W21,$G:$H,2,FALSE)</f>
        <v>1455849720</v>
      </c>
      <c r="T21" s="76"/>
      <c r="U21" s="83">
        <v>4374097355</v>
      </c>
      <c r="V21" s="84"/>
      <c r="W21" s="92">
        <v>913100000</v>
      </c>
      <c r="X21" s="43"/>
      <c r="Y21" s="43"/>
      <c r="Z21" s="43"/>
      <c r="AA21" s="43"/>
      <c r="AB21" s="43"/>
      <c r="AC21" s="43"/>
      <c r="AD21" s="43"/>
      <c r="AE21" s="43"/>
    </row>
    <row r="22" spans="2:31" ht="13.5">
      <c r="B22" s="35" t="s">
        <v>256</v>
      </c>
      <c r="C22" s="28">
        <v>610313000</v>
      </c>
      <c r="D22" s="36">
        <v>740943430920</v>
      </c>
      <c r="F22" s="37" t="s">
        <v>469</v>
      </c>
      <c r="G22" s="28">
        <v>910101370</v>
      </c>
      <c r="H22" s="38">
        <v>7734031576</v>
      </c>
      <c r="I22" s="28"/>
      <c r="J22" s="37" t="s">
        <v>469</v>
      </c>
      <c r="K22" s="28">
        <v>910101370</v>
      </c>
      <c r="L22" s="38">
        <v>1385211125</v>
      </c>
      <c r="O22" s="96"/>
      <c r="P22" s="97"/>
      <c r="Q22" s="97" t="s">
        <v>470</v>
      </c>
      <c r="R22" s="42"/>
      <c r="S22" s="75">
        <f>VLOOKUP(W22,$G:$H,2,FALSE)</f>
        <v>12595269838</v>
      </c>
      <c r="T22" s="76"/>
      <c r="U22" s="83">
        <v>9965497052</v>
      </c>
      <c r="V22" s="84"/>
      <c r="W22" s="92">
        <v>912801000</v>
      </c>
      <c r="X22" s="43"/>
      <c r="Y22" s="43"/>
      <c r="Z22" s="43"/>
      <c r="AA22" s="43"/>
      <c r="AB22" s="43"/>
      <c r="AC22" s="43"/>
      <c r="AD22" s="43"/>
      <c r="AE22" s="43"/>
    </row>
    <row r="23" spans="2:31" ht="13.5">
      <c r="B23" s="35" t="s">
        <v>12</v>
      </c>
      <c r="C23" s="28">
        <v>610313001</v>
      </c>
      <c r="D23" s="36">
        <v>609652196335</v>
      </c>
      <c r="F23" s="37" t="s">
        <v>471</v>
      </c>
      <c r="G23" s="28">
        <v>910101072</v>
      </c>
      <c r="H23" s="38">
        <v>7732303246</v>
      </c>
      <c r="I23" s="28"/>
      <c r="J23" s="37" t="s">
        <v>471</v>
      </c>
      <c r="K23" s="28">
        <v>910101072</v>
      </c>
      <c r="L23" s="38">
        <v>1385211125</v>
      </c>
      <c r="O23" s="96"/>
      <c r="P23" s="97"/>
      <c r="Q23" s="97" t="s">
        <v>472</v>
      </c>
      <c r="R23" s="42"/>
      <c r="S23" s="75">
        <f>VLOOKUP(W23,$G:$H,2,FALSE)</f>
        <v>323467741</v>
      </c>
      <c r="T23" s="76"/>
      <c r="U23" s="83">
        <v>4572686103</v>
      </c>
      <c r="V23" s="84"/>
      <c r="W23" s="92">
        <v>912806000</v>
      </c>
      <c r="X23" s="43"/>
      <c r="Y23" s="43"/>
      <c r="Z23" s="43"/>
      <c r="AA23" s="43"/>
      <c r="AB23" s="43"/>
      <c r="AC23" s="43"/>
      <c r="AD23" s="43"/>
      <c r="AE23" s="43"/>
    </row>
    <row r="24" spans="2:31" ht="13.5">
      <c r="B24" s="35" t="s">
        <v>257</v>
      </c>
      <c r="C24" s="28">
        <v>610313006</v>
      </c>
      <c r="D24" s="36">
        <v>131291234585</v>
      </c>
      <c r="F24" s="37" t="s">
        <v>473</v>
      </c>
      <c r="G24" s="28">
        <v>910101075</v>
      </c>
      <c r="H24" s="38">
        <v>2060118122</v>
      </c>
      <c r="I24" s="28"/>
      <c r="J24" s="37" t="s">
        <v>473</v>
      </c>
      <c r="K24" s="28">
        <v>910101075</v>
      </c>
      <c r="L24" s="38">
        <v>571757007</v>
      </c>
      <c r="O24" s="96"/>
      <c r="P24" s="97"/>
      <c r="Q24" s="97" t="s">
        <v>474</v>
      </c>
      <c r="R24" s="42"/>
      <c r="S24" s="75">
        <f>VLOOKUP(W24,$G:$H,2,FALSE)</f>
        <v>170869818053</v>
      </c>
      <c r="T24" s="76"/>
      <c r="U24" s="83">
        <v>96215997138</v>
      </c>
      <c r="V24" s="84"/>
      <c r="W24" s="92">
        <v>912811000</v>
      </c>
      <c r="X24" s="43"/>
      <c r="Y24" s="43"/>
      <c r="Z24" s="43"/>
      <c r="AA24" s="43"/>
      <c r="AB24" s="43"/>
      <c r="AC24" s="43"/>
      <c r="AD24" s="43"/>
      <c r="AE24" s="43"/>
    </row>
    <row r="25" spans="2:31" ht="13.5">
      <c r="B25" s="35" t="s">
        <v>258</v>
      </c>
      <c r="C25" s="28">
        <v>610316000</v>
      </c>
      <c r="D25" s="36">
        <v>192620996800</v>
      </c>
      <c r="F25" s="37" t="s">
        <v>475</v>
      </c>
      <c r="G25" s="28">
        <v>910101175</v>
      </c>
      <c r="H25" s="38">
        <v>20367622</v>
      </c>
      <c r="I25" s="28"/>
      <c r="J25" s="37" t="s">
        <v>475</v>
      </c>
      <c r="K25" s="28">
        <v>910101175</v>
      </c>
      <c r="L25" s="38">
        <v>6173336</v>
      </c>
      <c r="O25" s="96"/>
      <c r="P25" s="97" t="s">
        <v>476</v>
      </c>
      <c r="Q25" s="97"/>
      <c r="R25" s="42"/>
      <c r="S25" s="75"/>
      <c r="T25" s="76">
        <f>SUM(S26:S29)</f>
        <v>980092439620</v>
      </c>
      <c r="U25" s="83"/>
      <c r="V25" s="84">
        <f>SUM(U26:U29)</f>
        <v>553937408905</v>
      </c>
      <c r="W25" s="91"/>
      <c r="X25" s="34"/>
      <c r="Y25" s="34"/>
      <c r="Z25" s="34"/>
      <c r="AA25" s="34"/>
      <c r="AB25" s="34"/>
      <c r="AC25" s="34"/>
      <c r="AD25" s="34"/>
      <c r="AE25" s="34"/>
    </row>
    <row r="26" spans="2:31" ht="14.25" customHeight="1">
      <c r="B26" s="35" t="s">
        <v>259</v>
      </c>
      <c r="C26" s="28">
        <v>610332000</v>
      </c>
      <c r="D26" s="36">
        <v>70949350351</v>
      </c>
      <c r="F26" s="37" t="s">
        <v>477</v>
      </c>
      <c r="G26" s="28">
        <v>910101176</v>
      </c>
      <c r="H26" s="38">
        <v>96491291</v>
      </c>
      <c r="I26" s="28"/>
      <c r="J26" s="37" t="s">
        <v>477</v>
      </c>
      <c r="K26" s="28">
        <v>910101176</v>
      </c>
      <c r="L26" s="38">
        <v>24093101</v>
      </c>
      <c r="O26" s="96"/>
      <c r="P26" s="97"/>
      <c r="Q26" s="97" t="s">
        <v>478</v>
      </c>
      <c r="R26" s="42"/>
      <c r="S26" s="75">
        <f>VLOOKUP(X26,$G:$H,2,FALSE)+VLOOKUP(Y26,$G:$H,2,FALSE)+VLOOKUP(Z26,$G:$H,2,FALSE)+VLOOKUP(AA26,$G:$H,2,FALSE)+VLOOKUP(AB26,$G:$H,2,FALSE)+VLOOKUP(AC26,$G:$H,2,FALSE)+VLOOKUP(AD26,$G:$H,2,FALSE)+VLOOKUP(AE26,$G:$H,2,FALSE)+VLOOKUP(W26,$G:$H,2,FALSE)</f>
        <v>953403897884</v>
      </c>
      <c r="T26" s="76"/>
      <c r="U26" s="83">
        <v>550907879107</v>
      </c>
      <c r="V26" s="84"/>
      <c r="W26" s="92">
        <v>913621110</v>
      </c>
      <c r="X26" s="43">
        <v>913621130</v>
      </c>
      <c r="Y26" s="43">
        <v>913621210</v>
      </c>
      <c r="Z26" s="43">
        <v>913621230</v>
      </c>
      <c r="AA26" s="43">
        <v>913621310</v>
      </c>
      <c r="AB26" s="43">
        <v>913621315</v>
      </c>
      <c r="AC26" s="43">
        <v>913621320</v>
      </c>
      <c r="AD26" s="43">
        <v>913621330</v>
      </c>
      <c r="AE26" s="43">
        <v>913621530</v>
      </c>
    </row>
    <row r="27" spans="2:31" ht="13.5">
      <c r="B27" s="35" t="s">
        <v>13</v>
      </c>
      <c r="C27" s="28">
        <v>610332030</v>
      </c>
      <c r="D27" s="36">
        <v>7849336153</v>
      </c>
      <c r="F27" s="37" t="s">
        <v>479</v>
      </c>
      <c r="G27" s="28">
        <v>910101179</v>
      </c>
      <c r="H27" s="38">
        <v>1896451300</v>
      </c>
      <c r="I27" s="28"/>
      <c r="J27" s="37" t="s">
        <v>479</v>
      </c>
      <c r="K27" s="28">
        <v>910101179</v>
      </c>
      <c r="L27" s="38">
        <v>531296189</v>
      </c>
      <c r="O27" s="96"/>
      <c r="P27" s="97"/>
      <c r="Q27" s="97" t="s">
        <v>480</v>
      </c>
      <c r="R27" s="42"/>
      <c r="S27" s="75">
        <f>VLOOKUP(X27,$G:$H,2,FALSE)+VLOOKUP(Y27,$G:$H,2,FALSE)+VLOOKUP(Z27,$G:$H,2,FALSE)+VLOOKUP(AA27,$G:$H,2,FALSE)+VLOOKUP(W27,$G:$H,2,FALSE)</f>
        <v>25408142997</v>
      </c>
      <c r="T27" s="76"/>
      <c r="U27" s="83">
        <v>2405881781</v>
      </c>
      <c r="V27" s="84"/>
      <c r="W27" s="92">
        <v>913626110</v>
      </c>
      <c r="X27" s="43">
        <v>913626210</v>
      </c>
      <c r="Y27" s="43">
        <v>913626230</v>
      </c>
      <c r="Z27" s="43">
        <v>913626310</v>
      </c>
      <c r="AA27" s="43">
        <v>913626320</v>
      </c>
      <c r="AB27" s="43"/>
      <c r="AC27" s="43"/>
      <c r="AD27" s="43"/>
      <c r="AE27" s="43"/>
    </row>
    <row r="28" spans="2:31" ht="13.5">
      <c r="B28" s="35" t="s">
        <v>481</v>
      </c>
      <c r="C28" s="28">
        <v>610332031</v>
      </c>
      <c r="D28" s="36">
        <v>7268623917</v>
      </c>
      <c r="F28" s="37" t="s">
        <v>482</v>
      </c>
      <c r="G28" s="28">
        <v>910101180</v>
      </c>
      <c r="H28" s="38">
        <v>1254410</v>
      </c>
      <c r="I28" s="28"/>
      <c r="J28" s="37" t="s">
        <v>482</v>
      </c>
      <c r="K28" s="28">
        <v>910101180</v>
      </c>
      <c r="L28" s="38">
        <v>52890</v>
      </c>
      <c r="O28" s="96"/>
      <c r="P28" s="97"/>
      <c r="Q28" s="97" t="s">
        <v>484</v>
      </c>
      <c r="R28" s="42"/>
      <c r="S28" s="75">
        <f>VLOOKUP(X28,$G:$H,2,FALSE)+VLOOKUP(W28,$G:$H,2,FALSE)</f>
        <v>473371519</v>
      </c>
      <c r="T28" s="76"/>
      <c r="U28" s="83">
        <v>225120777</v>
      </c>
      <c r="V28" s="84"/>
      <c r="W28" s="92">
        <v>913621340</v>
      </c>
      <c r="X28" s="43">
        <v>913621540</v>
      </c>
      <c r="Y28" s="43"/>
      <c r="Z28" s="43"/>
      <c r="AA28" s="43"/>
      <c r="AB28" s="43"/>
      <c r="AC28" s="43"/>
      <c r="AD28" s="43"/>
      <c r="AE28" s="43"/>
    </row>
    <row r="29" spans="2:31" ht="13.5">
      <c r="B29" s="35" t="s">
        <v>485</v>
      </c>
      <c r="C29" s="28">
        <v>610332032</v>
      </c>
      <c r="D29" s="36">
        <v>580712236</v>
      </c>
      <c r="F29" s="37" t="s">
        <v>486</v>
      </c>
      <c r="G29" s="28">
        <v>910101181</v>
      </c>
      <c r="H29" s="38">
        <v>3998358</v>
      </c>
      <c r="I29" s="28"/>
      <c r="J29" s="37" t="s">
        <v>486</v>
      </c>
      <c r="K29" s="28">
        <v>910101181</v>
      </c>
      <c r="L29" s="38">
        <v>1504655</v>
      </c>
      <c r="O29" s="96"/>
      <c r="P29" s="97"/>
      <c r="Q29" s="97" t="s">
        <v>487</v>
      </c>
      <c r="R29" s="42"/>
      <c r="S29" s="75">
        <f>IFERROR(VLOOKUP(X29,$G:$H,2,FALSE),)+IFERROR(VLOOKUP(W29,$G:$H,2,FALSE),)</f>
        <v>807027220</v>
      </c>
      <c r="T29" s="76"/>
      <c r="U29" s="83">
        <v>398527240</v>
      </c>
      <c r="V29" s="84"/>
      <c r="W29" s="92">
        <v>913626240</v>
      </c>
      <c r="X29" s="43">
        <v>913626340</v>
      </c>
      <c r="Y29" s="43"/>
      <c r="Z29" s="43"/>
      <c r="AA29" s="43"/>
      <c r="AB29" s="43"/>
      <c r="AC29" s="43"/>
      <c r="AD29" s="43"/>
      <c r="AE29" s="43"/>
    </row>
    <row r="30" spans="2:31" ht="13.5" customHeight="1">
      <c r="B30" s="35" t="s">
        <v>14</v>
      </c>
      <c r="C30" s="28">
        <v>610332050</v>
      </c>
      <c r="D30" s="36">
        <v>63100014198</v>
      </c>
      <c r="F30" s="37" t="s">
        <v>488</v>
      </c>
      <c r="G30" s="28">
        <v>910101182</v>
      </c>
      <c r="H30" s="38">
        <v>195106</v>
      </c>
      <c r="I30" s="28"/>
      <c r="J30" s="37" t="s">
        <v>489</v>
      </c>
      <c r="K30" s="28">
        <v>910101184</v>
      </c>
      <c r="L30" s="38">
        <v>1710</v>
      </c>
      <c r="N30" s="20"/>
      <c r="O30" s="96"/>
      <c r="P30" s="97" t="s">
        <v>3</v>
      </c>
      <c r="Q30" s="97"/>
      <c r="R30" s="42"/>
      <c r="S30" s="75"/>
      <c r="T30" s="76">
        <f>SUM(S31:S34)</f>
        <v>104933692309</v>
      </c>
      <c r="U30" s="83"/>
      <c r="V30" s="84">
        <f>SUM(U31:U34)</f>
        <v>73374948423</v>
      </c>
      <c r="W30" s="91"/>
      <c r="X30" s="34"/>
      <c r="Y30" s="34"/>
      <c r="Z30" s="34"/>
      <c r="AA30" s="34"/>
      <c r="AB30" s="34"/>
      <c r="AC30" s="34"/>
      <c r="AD30" s="34"/>
      <c r="AE30" s="34"/>
    </row>
    <row r="31" spans="2:31" ht="13.5">
      <c r="B31" s="35" t="s">
        <v>15</v>
      </c>
      <c r="C31" s="28">
        <v>610332051</v>
      </c>
      <c r="D31" s="36">
        <v>37661364991</v>
      </c>
      <c r="F31" s="37" t="s">
        <v>490</v>
      </c>
      <c r="G31" s="28">
        <v>910101184</v>
      </c>
      <c r="H31" s="38">
        <v>1710</v>
      </c>
      <c r="I31" s="28"/>
      <c r="J31" s="37" t="s">
        <v>491</v>
      </c>
      <c r="K31" s="28">
        <v>910101187</v>
      </c>
      <c r="L31" s="38">
        <v>8635126</v>
      </c>
      <c r="N31" s="20"/>
      <c r="O31" s="96"/>
      <c r="P31" s="97"/>
      <c r="Q31" s="97" t="s">
        <v>492</v>
      </c>
      <c r="R31" s="42"/>
      <c r="S31" s="75">
        <f>VLOOKUP(W31,$G:$H,2,FALSE)</f>
        <v>1536071930</v>
      </c>
      <c r="T31" s="76"/>
      <c r="U31" s="83">
        <v>2273958580</v>
      </c>
      <c r="V31" s="84"/>
      <c r="W31" s="92">
        <v>910600001</v>
      </c>
      <c r="X31" s="43"/>
      <c r="Y31" s="43"/>
      <c r="Z31" s="43"/>
      <c r="AA31" s="43"/>
      <c r="AB31" s="43"/>
      <c r="AC31" s="43"/>
      <c r="AD31" s="43"/>
      <c r="AE31" s="43"/>
    </row>
    <row r="32" spans="2:31" ht="13.5">
      <c r="B32" s="35" t="s">
        <v>16</v>
      </c>
      <c r="C32" s="28">
        <v>610332052</v>
      </c>
      <c r="D32" s="36">
        <v>25438649207</v>
      </c>
      <c r="F32" s="37" t="s">
        <v>493</v>
      </c>
      <c r="G32" s="28">
        <v>910101187</v>
      </c>
      <c r="H32" s="38">
        <v>41358325</v>
      </c>
      <c r="I32" s="28"/>
      <c r="J32" s="37" t="s">
        <v>494</v>
      </c>
      <c r="K32" s="28">
        <v>910101100</v>
      </c>
      <c r="L32" s="38">
        <v>6168614092</v>
      </c>
      <c r="N32" s="20"/>
      <c r="O32" s="96"/>
      <c r="P32" s="97"/>
      <c r="Q32" s="97" t="s">
        <v>495</v>
      </c>
      <c r="R32" s="42"/>
      <c r="S32" s="75">
        <f>VLOOKUP(W32,$G:$H,2,FALSE)</f>
        <v>35961443609</v>
      </c>
      <c r="T32" s="76"/>
      <c r="U32" s="83">
        <v>31427244524</v>
      </c>
      <c r="V32" s="84"/>
      <c r="W32" s="92">
        <v>910636003</v>
      </c>
      <c r="X32" s="43"/>
      <c r="Y32" s="43"/>
      <c r="Z32" s="43"/>
      <c r="AA32" s="43"/>
      <c r="AB32" s="43"/>
      <c r="AC32" s="43"/>
      <c r="AD32" s="43"/>
      <c r="AE32" s="43"/>
    </row>
    <row r="33" spans="2:31" ht="13.5">
      <c r="B33" s="35" t="s">
        <v>261</v>
      </c>
      <c r="C33" s="28">
        <v>610342000</v>
      </c>
      <c r="D33" s="36">
        <v>75000000000</v>
      </c>
      <c r="F33" s="37" t="s">
        <v>494</v>
      </c>
      <c r="G33" s="28">
        <v>910101100</v>
      </c>
      <c r="H33" s="38">
        <v>28568437945</v>
      </c>
      <c r="I33" s="28"/>
      <c r="J33" s="37" t="s">
        <v>496</v>
      </c>
      <c r="K33" s="28">
        <v>910101110</v>
      </c>
      <c r="L33" s="38">
        <v>410381176</v>
      </c>
      <c r="N33" s="20"/>
      <c r="O33" s="96"/>
      <c r="P33" s="97"/>
      <c r="Q33" s="97" t="s">
        <v>498</v>
      </c>
      <c r="R33" s="42"/>
      <c r="S33" s="75">
        <f>VLOOKUP(W33,$G:$H,2,FALSE)</f>
        <v>63176897017</v>
      </c>
      <c r="T33" s="76"/>
      <c r="U33" s="83">
        <v>37254895328</v>
      </c>
      <c r="V33" s="84"/>
      <c r="W33" s="92">
        <v>910621022</v>
      </c>
      <c r="X33" s="43"/>
      <c r="Y33" s="43"/>
      <c r="Z33" s="43"/>
      <c r="AA33" s="43"/>
      <c r="AB33" s="43"/>
      <c r="AC33" s="43"/>
      <c r="AD33" s="43"/>
      <c r="AE33" s="43"/>
    </row>
    <row r="34" spans="2:31" ht="13.5">
      <c r="B34" s="35" t="s">
        <v>262</v>
      </c>
      <c r="C34" s="28">
        <v>610342010</v>
      </c>
      <c r="D34" s="36">
        <v>19000000000</v>
      </c>
      <c r="F34" s="37" t="s">
        <v>496</v>
      </c>
      <c r="G34" s="28">
        <v>910101110</v>
      </c>
      <c r="H34" s="38">
        <v>1801833923</v>
      </c>
      <c r="I34" s="28"/>
      <c r="J34" s="37" t="s">
        <v>499</v>
      </c>
      <c r="K34" s="28">
        <v>910101120</v>
      </c>
      <c r="L34" s="38">
        <v>5576118489</v>
      </c>
      <c r="N34" s="20"/>
      <c r="O34" s="96"/>
      <c r="P34" s="97"/>
      <c r="Q34" s="97" t="s">
        <v>501</v>
      </c>
      <c r="R34" s="42"/>
      <c r="S34" s="75">
        <f>VLOOKUP(W34,$G:$H,2,FALSE)</f>
        <v>4259279753</v>
      </c>
      <c r="T34" s="76"/>
      <c r="U34" s="83">
        <v>2418849991</v>
      </c>
      <c r="V34" s="84"/>
      <c r="W34" s="92">
        <v>910656003</v>
      </c>
      <c r="X34" s="43"/>
      <c r="Y34" s="43"/>
      <c r="Z34" s="43"/>
      <c r="AA34" s="43"/>
      <c r="AB34" s="43"/>
      <c r="AC34" s="43"/>
      <c r="AD34" s="43"/>
      <c r="AE34" s="43"/>
    </row>
    <row r="35" spans="2:31" ht="13.5">
      <c r="B35" s="35" t="s">
        <v>502</v>
      </c>
      <c r="C35" s="28">
        <v>610342011</v>
      </c>
      <c r="D35" s="36">
        <v>19000000000</v>
      </c>
      <c r="F35" s="37" t="s">
        <v>499</v>
      </c>
      <c r="G35" s="28">
        <v>910101120</v>
      </c>
      <c r="H35" s="38">
        <v>25729165324</v>
      </c>
      <c r="I35" s="28"/>
      <c r="J35" s="37" t="s">
        <v>503</v>
      </c>
      <c r="K35" s="28">
        <v>910101140</v>
      </c>
      <c r="L35" s="38">
        <v>182114427</v>
      </c>
      <c r="N35" s="20"/>
      <c r="O35" s="96"/>
      <c r="P35" s="97" t="s">
        <v>504</v>
      </c>
      <c r="Q35" s="97"/>
      <c r="R35" s="42"/>
      <c r="S35" s="75"/>
      <c r="T35" s="80">
        <v>0</v>
      </c>
      <c r="U35" s="75"/>
      <c r="V35" s="80">
        <v>0</v>
      </c>
      <c r="W35" s="92"/>
      <c r="X35" s="43"/>
      <c r="Y35" s="43"/>
      <c r="Z35" s="43"/>
      <c r="AA35" s="43"/>
      <c r="AB35" s="43"/>
      <c r="AC35" s="43"/>
      <c r="AD35" s="43"/>
      <c r="AE35" s="43"/>
    </row>
    <row r="36" spans="2:31" ht="13.5">
      <c r="B36" s="35" t="s">
        <v>263</v>
      </c>
      <c r="C36" s="28">
        <v>610342020</v>
      </c>
      <c r="D36" s="36">
        <v>56000000000</v>
      </c>
      <c r="F36" s="37" t="s">
        <v>503</v>
      </c>
      <c r="G36" s="28">
        <v>910101140</v>
      </c>
      <c r="H36" s="38">
        <v>1037438698</v>
      </c>
      <c r="I36" s="28"/>
      <c r="J36" s="37" t="s">
        <v>505</v>
      </c>
      <c r="K36" s="28">
        <v>910101090</v>
      </c>
      <c r="L36" s="38">
        <v>5780446</v>
      </c>
      <c r="N36" s="20"/>
      <c r="O36" s="96"/>
      <c r="P36" s="97"/>
      <c r="Q36" s="97" t="s">
        <v>507</v>
      </c>
      <c r="R36" s="42" t="s">
        <v>506</v>
      </c>
      <c r="S36" s="79">
        <v>0</v>
      </c>
      <c r="T36" s="76"/>
      <c r="U36" s="79">
        <v>0</v>
      </c>
      <c r="V36" s="76"/>
      <c r="W36" s="92"/>
      <c r="X36" s="43"/>
      <c r="Y36" s="43"/>
      <c r="Z36" s="43"/>
      <c r="AA36" s="43"/>
      <c r="AB36" s="43"/>
      <c r="AC36" s="43"/>
      <c r="AD36" s="43"/>
      <c r="AE36" s="43"/>
    </row>
    <row r="37" spans="2:31" ht="13.5">
      <c r="B37" s="35" t="s">
        <v>508</v>
      </c>
      <c r="C37" s="28">
        <v>610342021</v>
      </c>
      <c r="D37" s="36">
        <v>56000000000</v>
      </c>
      <c r="F37" s="37" t="s">
        <v>505</v>
      </c>
      <c r="G37" s="28">
        <v>910101090</v>
      </c>
      <c r="H37" s="38">
        <v>20986742</v>
      </c>
      <c r="I37" s="28"/>
      <c r="J37" s="37" t="s">
        <v>509</v>
      </c>
      <c r="K37" s="28">
        <v>910101091</v>
      </c>
      <c r="L37" s="38">
        <v>5780446</v>
      </c>
      <c r="O37" s="96"/>
      <c r="P37" s="97" t="s">
        <v>510</v>
      </c>
      <c r="Q37" s="97"/>
      <c r="R37" s="42"/>
      <c r="S37" s="75"/>
      <c r="T37" s="76">
        <f>SUM(S38:S39)</f>
        <v>29773922827</v>
      </c>
      <c r="U37" s="83"/>
      <c r="V37" s="84">
        <f>SUM(U38:U39)</f>
        <v>2981607880</v>
      </c>
      <c r="W37" s="91"/>
      <c r="X37" s="34"/>
      <c r="Y37" s="34"/>
      <c r="Z37" s="34"/>
      <c r="AA37" s="34"/>
      <c r="AB37" s="34"/>
      <c r="AC37" s="34"/>
      <c r="AD37" s="34"/>
      <c r="AE37" s="34"/>
    </row>
    <row r="38" spans="2:31" ht="13.5">
      <c r="B38" s="35" t="s">
        <v>264</v>
      </c>
      <c r="C38" s="28">
        <v>610352000</v>
      </c>
      <c r="D38" s="36">
        <v>14087728522</v>
      </c>
      <c r="F38" s="37" t="s">
        <v>509</v>
      </c>
      <c r="G38" s="28">
        <v>910101091</v>
      </c>
      <c r="H38" s="38">
        <v>20986742</v>
      </c>
      <c r="I38" s="28"/>
      <c r="J38" s="37" t="s">
        <v>440</v>
      </c>
      <c r="K38" s="28">
        <v>910116000</v>
      </c>
      <c r="L38" s="38">
        <v>7311366937</v>
      </c>
      <c r="M38" s="29"/>
      <c r="O38" s="96"/>
      <c r="P38" s="97"/>
      <c r="Q38" s="97" t="s">
        <v>507</v>
      </c>
      <c r="R38" s="42" t="s">
        <v>512</v>
      </c>
      <c r="S38" s="75">
        <f>VLOOKUP(W38,$G:$H,2,FALSE)</f>
        <v>4988252972</v>
      </c>
      <c r="T38" s="76"/>
      <c r="U38" s="83">
        <v>603613650</v>
      </c>
      <c r="V38" s="84"/>
      <c r="W38" s="92">
        <v>910901000</v>
      </c>
      <c r="X38" s="43"/>
      <c r="Y38" s="43"/>
      <c r="Z38" s="43"/>
      <c r="AA38" s="43"/>
      <c r="AB38" s="43"/>
      <c r="AC38" s="43"/>
      <c r="AD38" s="43"/>
      <c r="AE38" s="43"/>
    </row>
    <row r="39" spans="2:31" ht="13.5" customHeight="1">
      <c r="B39" s="35" t="s">
        <v>172</v>
      </c>
      <c r="C39" s="28">
        <v>610352020</v>
      </c>
      <c r="D39" s="36">
        <v>10800000000</v>
      </c>
      <c r="F39" s="37" t="s">
        <v>440</v>
      </c>
      <c r="G39" s="28">
        <v>910116000</v>
      </c>
      <c r="H39" s="38">
        <v>23333720258</v>
      </c>
      <c r="I39" s="28"/>
      <c r="J39" s="37" t="s">
        <v>513</v>
      </c>
      <c r="K39" s="28">
        <v>910116020</v>
      </c>
      <c r="L39" s="38">
        <v>7311366937</v>
      </c>
      <c r="M39" s="29"/>
      <c r="O39" s="96"/>
      <c r="P39" s="97"/>
      <c r="Q39" s="97" t="s">
        <v>125</v>
      </c>
      <c r="R39" s="42" t="s">
        <v>514</v>
      </c>
      <c r="S39" s="75">
        <f>VLOOKUP(W39,$G:$H,2,FALSE)</f>
        <v>24785669855</v>
      </c>
      <c r="T39" s="76"/>
      <c r="U39" s="83">
        <v>2377994230</v>
      </c>
      <c r="V39" s="84"/>
      <c r="W39" s="92">
        <v>910906000</v>
      </c>
      <c r="X39" s="43"/>
      <c r="Y39" s="43"/>
      <c r="Z39" s="43"/>
      <c r="AA39" s="43"/>
      <c r="AB39" s="43"/>
      <c r="AC39" s="43"/>
      <c r="AD39" s="43"/>
      <c r="AE39" s="43"/>
    </row>
    <row r="40" spans="2:31" ht="13.5">
      <c r="B40" s="35" t="s">
        <v>14</v>
      </c>
      <c r="C40" s="28">
        <v>610352025</v>
      </c>
      <c r="D40" s="36">
        <v>3287728522</v>
      </c>
      <c r="F40" s="37" t="s">
        <v>513</v>
      </c>
      <c r="G40" s="28">
        <v>910116020</v>
      </c>
      <c r="H40" s="38">
        <v>23333720258</v>
      </c>
      <c r="I40" s="28"/>
      <c r="J40" s="37" t="s">
        <v>515</v>
      </c>
      <c r="K40" s="28">
        <v>910116021</v>
      </c>
      <c r="L40" s="38">
        <v>1705356600</v>
      </c>
      <c r="O40" s="98"/>
      <c r="P40" s="99" t="s">
        <v>516</v>
      </c>
      <c r="Q40" s="99"/>
      <c r="R40" s="42"/>
      <c r="S40" s="75"/>
      <c r="T40" s="76">
        <f>SUM(S41:S45)</f>
        <v>8172264557</v>
      </c>
      <c r="U40" s="83"/>
      <c r="V40" s="84">
        <f>SUM(U41:U45)</f>
        <v>7153599466</v>
      </c>
      <c r="W40" s="91"/>
      <c r="X40" s="34"/>
      <c r="Y40" s="34"/>
      <c r="Z40" s="34"/>
      <c r="AA40" s="34"/>
      <c r="AB40" s="34"/>
      <c r="AC40" s="34"/>
      <c r="AD40" s="34"/>
      <c r="AE40" s="34"/>
    </row>
    <row r="41" spans="2:31" ht="13.5">
      <c r="B41" s="35" t="s">
        <v>265</v>
      </c>
      <c r="C41" s="28">
        <v>610353000</v>
      </c>
      <c r="D41" s="36">
        <v>2300000000</v>
      </c>
      <c r="F41" s="37" t="s">
        <v>515</v>
      </c>
      <c r="G41" s="28">
        <v>910116021</v>
      </c>
      <c r="H41" s="38">
        <v>2756099725</v>
      </c>
      <c r="I41" s="28"/>
      <c r="J41" s="37" t="s">
        <v>517</v>
      </c>
      <c r="K41" s="28">
        <v>910116022</v>
      </c>
      <c r="L41" s="38">
        <v>5606010337</v>
      </c>
      <c r="M41" s="29"/>
      <c r="O41" s="98"/>
      <c r="P41" s="99"/>
      <c r="Q41" s="99" t="s">
        <v>507</v>
      </c>
      <c r="R41" s="42" t="s">
        <v>518</v>
      </c>
      <c r="S41" s="75">
        <f>VLOOKUP(W41,$G:$H,2,FALSE)</f>
        <v>5441650833</v>
      </c>
      <c r="T41" s="76"/>
      <c r="U41" s="83">
        <v>3127110545</v>
      </c>
      <c r="V41" s="84"/>
      <c r="W41" s="92">
        <v>911100000</v>
      </c>
      <c r="X41" s="43"/>
      <c r="Y41" s="43"/>
      <c r="Z41" s="43"/>
      <c r="AA41" s="43"/>
      <c r="AB41" s="43"/>
      <c r="AC41" s="43"/>
      <c r="AD41" s="43"/>
      <c r="AE41" s="43"/>
    </row>
    <row r="42" spans="2:31" ht="13.5">
      <c r="B42" s="35" t="s">
        <v>266</v>
      </c>
      <c r="C42" s="28">
        <v>610351000</v>
      </c>
      <c r="D42" s="36">
        <v>29700000000</v>
      </c>
      <c r="F42" s="37" t="s">
        <v>517</v>
      </c>
      <c r="G42" s="28">
        <v>910116022</v>
      </c>
      <c r="H42" s="38">
        <v>20577620533</v>
      </c>
      <c r="I42" s="28"/>
      <c r="J42" s="37" t="s">
        <v>443</v>
      </c>
      <c r="K42" s="28">
        <v>910126000</v>
      </c>
      <c r="L42" s="38">
        <v>90000000</v>
      </c>
      <c r="O42" s="98"/>
      <c r="P42" s="99"/>
      <c r="Q42" s="99" t="s">
        <v>125</v>
      </c>
      <c r="R42" s="42" t="s">
        <v>519</v>
      </c>
      <c r="S42" s="75">
        <f>VLOOKUP(W42,$G:$H,2,FALSE)</f>
        <v>2152142120</v>
      </c>
      <c r="T42" s="76"/>
      <c r="U42" s="83">
        <v>3853404437</v>
      </c>
      <c r="V42" s="84"/>
      <c r="W42" s="92">
        <v>911200000</v>
      </c>
      <c r="X42" s="43"/>
      <c r="Y42" s="43"/>
      <c r="Z42" s="43"/>
      <c r="AA42" s="43"/>
      <c r="AB42" s="43"/>
      <c r="AC42" s="43"/>
      <c r="AD42" s="43"/>
      <c r="AE42" s="43"/>
    </row>
    <row r="43" spans="2:31" ht="13.5">
      <c r="B43" s="35" t="s">
        <v>520</v>
      </c>
      <c r="C43" s="28">
        <v>610365000</v>
      </c>
      <c r="D43" s="36">
        <v>20500000</v>
      </c>
      <c r="F43" s="37" t="s">
        <v>443</v>
      </c>
      <c r="G43" s="28">
        <v>910126000</v>
      </c>
      <c r="H43" s="38">
        <v>454008271</v>
      </c>
      <c r="I43" s="28"/>
      <c r="J43" s="37" t="s">
        <v>445</v>
      </c>
      <c r="K43" s="28">
        <v>910130000</v>
      </c>
      <c r="L43" s="38">
        <v>699163326</v>
      </c>
      <c r="O43" s="98"/>
      <c r="P43" s="99"/>
      <c r="Q43" s="99" t="s">
        <v>126</v>
      </c>
      <c r="R43" s="42" t="s">
        <v>522</v>
      </c>
      <c r="S43" s="75">
        <f>VLOOKUP(W43,$G:$H,2,FALSE)</f>
        <v>572471604</v>
      </c>
      <c r="T43" s="76"/>
      <c r="U43" s="83">
        <v>171884484</v>
      </c>
      <c r="V43" s="84"/>
      <c r="W43" s="92">
        <v>914105000</v>
      </c>
      <c r="X43" s="43"/>
      <c r="Y43" s="43"/>
      <c r="Z43" s="43"/>
      <c r="AA43" s="43"/>
      <c r="AB43" s="43"/>
      <c r="AC43" s="43"/>
      <c r="AD43" s="43"/>
      <c r="AE43" s="43"/>
    </row>
    <row r="44" spans="2:31" ht="13.5">
      <c r="B44" s="35" t="s">
        <v>523</v>
      </c>
      <c r="C44" s="28">
        <v>610399010</v>
      </c>
      <c r="D44" s="36">
        <v>28793020365</v>
      </c>
      <c r="F44" s="37" t="s">
        <v>445</v>
      </c>
      <c r="G44" s="28">
        <v>910130000</v>
      </c>
      <c r="H44" s="38">
        <v>1571152293</v>
      </c>
      <c r="I44" s="28"/>
      <c r="J44" s="37" t="s">
        <v>524</v>
      </c>
      <c r="K44" s="28">
        <v>910131000</v>
      </c>
      <c r="L44" s="38">
        <v>224160761</v>
      </c>
      <c r="O44" s="98"/>
      <c r="P44" s="99"/>
      <c r="Q44" s="99" t="s">
        <v>127</v>
      </c>
      <c r="R44" s="42" t="s">
        <v>525</v>
      </c>
      <c r="S44" s="79">
        <v>0</v>
      </c>
      <c r="T44" s="76"/>
      <c r="U44" s="79">
        <v>0</v>
      </c>
      <c r="V44" s="84"/>
      <c r="W44" s="92"/>
      <c r="X44" s="43"/>
      <c r="Y44" s="43"/>
      <c r="Z44" s="43"/>
      <c r="AA44" s="43"/>
      <c r="AB44" s="43"/>
      <c r="AC44" s="43"/>
      <c r="AD44" s="43"/>
      <c r="AE44" s="43"/>
    </row>
    <row r="45" spans="2:31" ht="13.5">
      <c r="B45" s="35" t="s">
        <v>173</v>
      </c>
      <c r="C45" s="28">
        <v>610399050</v>
      </c>
      <c r="D45" s="36">
        <v>6534930164</v>
      </c>
      <c r="F45" s="37" t="s">
        <v>524</v>
      </c>
      <c r="G45" s="28">
        <v>910131000</v>
      </c>
      <c r="H45" s="38">
        <v>233309172</v>
      </c>
      <c r="I45" s="28"/>
      <c r="J45" s="37" t="s">
        <v>526</v>
      </c>
      <c r="K45" s="28">
        <v>910132000</v>
      </c>
      <c r="L45" s="38">
        <v>475002565</v>
      </c>
      <c r="O45" s="98"/>
      <c r="P45" s="99"/>
      <c r="Q45" s="99" t="s">
        <v>128</v>
      </c>
      <c r="R45" s="42" t="s">
        <v>441</v>
      </c>
      <c r="S45" s="75">
        <f>VLOOKUP(W45,$G:$H,2,FALSE)</f>
        <v>6000000</v>
      </c>
      <c r="T45" s="76"/>
      <c r="U45" s="83">
        <v>1200000</v>
      </c>
      <c r="V45" s="84"/>
      <c r="W45" s="92">
        <v>914198000</v>
      </c>
      <c r="X45" s="43"/>
      <c r="Y45" s="43"/>
      <c r="Z45" s="43"/>
      <c r="AA45" s="43"/>
      <c r="AB45" s="43"/>
      <c r="AC45" s="43"/>
      <c r="AD45" s="43"/>
      <c r="AE45" s="43"/>
    </row>
    <row r="46" spans="2:31" ht="13.5">
      <c r="B46" s="35" t="s">
        <v>269</v>
      </c>
      <c r="C46" s="28">
        <v>610399070</v>
      </c>
      <c r="D46" s="36">
        <v>239925876</v>
      </c>
      <c r="F46" s="37" t="s">
        <v>526</v>
      </c>
      <c r="G46" s="28">
        <v>910132000</v>
      </c>
      <c r="H46" s="38">
        <v>1337843121</v>
      </c>
      <c r="I46" s="28"/>
      <c r="J46" s="37" t="s">
        <v>449</v>
      </c>
      <c r="K46" s="28">
        <v>910151000</v>
      </c>
      <c r="L46" s="38">
        <v>2626223064</v>
      </c>
      <c r="O46" s="98" t="s">
        <v>527</v>
      </c>
      <c r="P46" s="99"/>
      <c r="Q46" s="99"/>
      <c r="R46" s="42"/>
      <c r="S46" s="75"/>
      <c r="T46" s="76">
        <f>T47+T54+T62+T67+T71+T74+T77+T101</f>
        <v>1850585989874</v>
      </c>
      <c r="U46" s="83"/>
      <c r="V46" s="84">
        <f>SUM(V47,V54,V62,V67,V71,V74,V77,V101)</f>
        <v>1016312984370</v>
      </c>
      <c r="W46" s="91"/>
      <c r="X46" s="34"/>
      <c r="Y46" s="34"/>
      <c r="Z46" s="34"/>
      <c r="AA46" s="34"/>
      <c r="AB46" s="34"/>
      <c r="AC46" s="34"/>
      <c r="AD46" s="34"/>
      <c r="AE46" s="34"/>
    </row>
    <row r="47" spans="2:31" ht="13.5">
      <c r="B47" s="35" t="s">
        <v>528</v>
      </c>
      <c r="C47" s="28">
        <v>610399084</v>
      </c>
      <c r="D47" s="36">
        <v>0</v>
      </c>
      <c r="F47" s="37" t="s">
        <v>529</v>
      </c>
      <c r="G47" s="28">
        <v>910157000</v>
      </c>
      <c r="H47" s="38">
        <v>67114000</v>
      </c>
      <c r="I47" s="28"/>
      <c r="J47" s="37" t="s">
        <v>530</v>
      </c>
      <c r="K47" s="28">
        <v>910151006</v>
      </c>
      <c r="L47" s="38">
        <v>0</v>
      </c>
      <c r="O47" s="98"/>
      <c r="P47" s="99" t="s">
        <v>4</v>
      </c>
      <c r="Q47" s="99"/>
      <c r="R47" s="42"/>
      <c r="S47" s="75"/>
      <c r="T47" s="76">
        <f>SUM(S48:S53)</f>
        <v>42841909598</v>
      </c>
      <c r="U47" s="83"/>
      <c r="V47" s="84">
        <f>SUM(U48:U53)</f>
        <v>29713750333</v>
      </c>
      <c r="W47" s="91"/>
      <c r="X47" s="34"/>
      <c r="Y47" s="34"/>
      <c r="Z47" s="34"/>
      <c r="AA47" s="34"/>
      <c r="AB47" s="34"/>
      <c r="AC47" s="34"/>
      <c r="AD47" s="34"/>
      <c r="AE47" s="34"/>
    </row>
    <row r="48" spans="2:31" ht="13.5">
      <c r="B48" s="35" t="s">
        <v>532</v>
      </c>
      <c r="C48" s="28">
        <v>610399080</v>
      </c>
      <c r="D48" s="36">
        <v>792803768</v>
      </c>
      <c r="F48" s="37" t="s">
        <v>533</v>
      </c>
      <c r="G48" s="28">
        <v>910157002</v>
      </c>
      <c r="H48" s="38">
        <v>67114000</v>
      </c>
      <c r="I48" s="28"/>
      <c r="J48" s="37" t="s">
        <v>137</v>
      </c>
      <c r="K48" s="28">
        <v>910151900</v>
      </c>
      <c r="L48" s="38">
        <v>2626223064</v>
      </c>
      <c r="O48" s="98"/>
      <c r="P48" s="99"/>
      <c r="Q48" s="99" t="s">
        <v>535</v>
      </c>
      <c r="R48" s="42"/>
      <c r="S48" s="75">
        <f>VLOOKUP(W48,$G:$H,2,FALSE)</f>
        <v>33540372022</v>
      </c>
      <c r="T48" s="76"/>
      <c r="U48" s="83">
        <v>23679222022</v>
      </c>
      <c r="V48" s="84"/>
      <c r="W48" s="92">
        <v>920100100</v>
      </c>
      <c r="X48" s="43"/>
      <c r="Y48" s="43"/>
      <c r="Z48" s="43"/>
      <c r="AA48" s="43"/>
      <c r="AB48" s="43"/>
      <c r="AC48" s="43"/>
      <c r="AD48" s="43"/>
      <c r="AE48" s="43"/>
    </row>
    <row r="49" spans="2:31" ht="13.5">
      <c r="B49" s="35" t="s">
        <v>536</v>
      </c>
      <c r="C49" s="28">
        <v>610399082</v>
      </c>
      <c r="D49" s="36">
        <v>696176248</v>
      </c>
      <c r="F49" s="37" t="s">
        <v>537</v>
      </c>
      <c r="G49" s="28">
        <v>910151000</v>
      </c>
      <c r="H49" s="38">
        <v>10816849163</v>
      </c>
      <c r="I49" s="28"/>
      <c r="J49" s="37" t="s">
        <v>452</v>
      </c>
      <c r="K49" s="28">
        <v>910156000</v>
      </c>
      <c r="L49" s="38">
        <v>15610422037</v>
      </c>
      <c r="O49" s="98"/>
      <c r="P49" s="99"/>
      <c r="Q49" s="99" t="s">
        <v>539</v>
      </c>
      <c r="R49" s="42"/>
      <c r="S49" s="75">
        <f>VLOOKUP(W49,$G:$H,2,FALSE)</f>
        <v>725299218</v>
      </c>
      <c r="T49" s="76"/>
      <c r="U49" s="83">
        <v>320020848</v>
      </c>
      <c r="V49" s="84"/>
      <c r="W49" s="92">
        <v>920106000</v>
      </c>
      <c r="X49" s="43"/>
      <c r="Y49" s="43"/>
      <c r="Z49" s="43"/>
      <c r="AA49" s="43"/>
      <c r="AB49" s="43"/>
      <c r="AC49" s="43"/>
      <c r="AD49" s="43"/>
      <c r="AE49" s="43"/>
    </row>
    <row r="50" spans="2:31" ht="13.5">
      <c r="B50" s="35" t="s">
        <v>540</v>
      </c>
      <c r="C50" s="28">
        <v>610399081</v>
      </c>
      <c r="D50" s="36">
        <v>391673762</v>
      </c>
      <c r="F50" s="37" t="s">
        <v>530</v>
      </c>
      <c r="G50" s="28">
        <v>910151006</v>
      </c>
      <c r="H50" s="38">
        <v>4934430</v>
      </c>
      <c r="I50" s="28"/>
      <c r="J50" s="37" t="s">
        <v>541</v>
      </c>
      <c r="K50" s="28">
        <v>910156011</v>
      </c>
      <c r="L50" s="38">
        <v>15610422037</v>
      </c>
      <c r="O50" s="98"/>
      <c r="P50" s="99"/>
      <c r="Q50" s="99" t="s">
        <v>542</v>
      </c>
      <c r="R50" s="42"/>
      <c r="S50" s="79">
        <v>0</v>
      </c>
      <c r="T50" s="76"/>
      <c r="U50" s="79">
        <v>0</v>
      </c>
      <c r="V50" s="102"/>
      <c r="W50" s="92"/>
      <c r="X50" s="43"/>
      <c r="Y50" s="43"/>
      <c r="Z50" s="43"/>
      <c r="AA50" s="43"/>
      <c r="AB50" s="43"/>
      <c r="AC50" s="43"/>
      <c r="AD50" s="43"/>
      <c r="AE50" s="43"/>
    </row>
    <row r="51" spans="2:31" ht="13.5">
      <c r="B51" s="35" t="s">
        <v>543</v>
      </c>
      <c r="C51" s="28">
        <v>610399083</v>
      </c>
      <c r="D51" s="36">
        <v>1670418309</v>
      </c>
      <c r="F51" s="37" t="s">
        <v>137</v>
      </c>
      <c r="G51" s="28">
        <v>910151900</v>
      </c>
      <c r="H51" s="38">
        <v>10811914733</v>
      </c>
      <c r="I51" s="28"/>
      <c r="J51" s="37" t="s">
        <v>455</v>
      </c>
      <c r="K51" s="28">
        <v>910198000</v>
      </c>
      <c r="L51" s="38">
        <v>1005129913</v>
      </c>
      <c r="O51" s="98"/>
      <c r="P51" s="99"/>
      <c r="Q51" s="99" t="s">
        <v>544</v>
      </c>
      <c r="R51" s="42"/>
      <c r="S51" s="75">
        <f>VLOOKUP(W51,$G:$H,2,FALSE)</f>
        <v>118815645</v>
      </c>
      <c r="T51" s="76"/>
      <c r="U51" s="83">
        <v>66246116</v>
      </c>
      <c r="V51" s="84"/>
      <c r="W51" s="92">
        <v>920108000</v>
      </c>
      <c r="X51" s="43"/>
      <c r="Y51" s="43"/>
      <c r="Z51" s="43"/>
      <c r="AA51" s="43"/>
      <c r="AB51" s="43"/>
      <c r="AC51" s="43"/>
      <c r="AD51" s="43"/>
      <c r="AE51" s="43"/>
    </row>
    <row r="52" spans="2:31" ht="13.5">
      <c r="B52" s="35" t="s">
        <v>545</v>
      </c>
      <c r="C52" s="28">
        <v>610399090</v>
      </c>
      <c r="D52" s="36">
        <v>17953472684</v>
      </c>
      <c r="F52" s="35" t="s">
        <v>546</v>
      </c>
      <c r="G52" s="28">
        <v>910156000</v>
      </c>
      <c r="H52" s="38">
        <v>44068809237</v>
      </c>
      <c r="I52" s="28"/>
      <c r="J52" s="37" t="s">
        <v>547</v>
      </c>
      <c r="K52" s="28">
        <v>910198001</v>
      </c>
      <c r="L52" s="38">
        <v>10992570</v>
      </c>
      <c r="O52" s="98"/>
      <c r="P52" s="99"/>
      <c r="Q52" s="99" t="s">
        <v>548</v>
      </c>
      <c r="R52" s="42"/>
      <c r="S52" s="75">
        <f>VLOOKUP(W52,$G:$H,2,FALSE)</f>
        <v>861753150</v>
      </c>
      <c r="T52" s="76"/>
      <c r="U52" s="83">
        <v>676750518</v>
      </c>
      <c r="V52" s="84"/>
      <c r="W52" s="92">
        <v>920110001</v>
      </c>
      <c r="X52" s="43"/>
      <c r="Y52" s="43"/>
      <c r="Z52" s="43"/>
      <c r="AA52" s="43"/>
      <c r="AB52" s="43"/>
      <c r="AC52" s="43"/>
      <c r="AD52" s="43"/>
      <c r="AE52" s="43"/>
    </row>
    <row r="53" spans="2:31" ht="13.5">
      <c r="B53" s="35" t="s">
        <v>549</v>
      </c>
      <c r="C53" s="28">
        <v>610399091</v>
      </c>
      <c r="D53" s="36">
        <v>248083562</v>
      </c>
      <c r="F53" s="35" t="s">
        <v>541</v>
      </c>
      <c r="G53" s="28">
        <v>910156011</v>
      </c>
      <c r="H53" s="38">
        <v>44068809237</v>
      </c>
      <c r="I53" s="28"/>
      <c r="J53" s="37" t="s">
        <v>550</v>
      </c>
      <c r="K53" s="28">
        <v>910198002</v>
      </c>
      <c r="L53" s="38">
        <v>280442</v>
      </c>
      <c r="O53" s="98"/>
      <c r="P53" s="99"/>
      <c r="Q53" s="99" t="s">
        <v>552</v>
      </c>
      <c r="R53" s="42"/>
      <c r="S53" s="75">
        <f>VLOOKUP(X53,$G:$H,2,FALSE)+VLOOKUP(Y53,$G:$H,2,FALSE)+VLOOKUP(W53,$G:$H,2,FALSE)</f>
        <v>7595669563</v>
      </c>
      <c r="T53" s="76"/>
      <c r="U53" s="83">
        <v>4971510829</v>
      </c>
      <c r="V53" s="84"/>
      <c r="W53" s="92">
        <v>920198000</v>
      </c>
      <c r="X53" s="43">
        <v>920195000</v>
      </c>
      <c r="Y53" s="43">
        <v>920196000</v>
      </c>
      <c r="Z53" s="43"/>
      <c r="AA53" s="43"/>
      <c r="AB53" s="43"/>
      <c r="AC53" s="43"/>
      <c r="AD53" s="43"/>
      <c r="AE53" s="43"/>
    </row>
    <row r="54" spans="2:31" ht="13.5">
      <c r="B54" s="35" t="s">
        <v>553</v>
      </c>
      <c r="C54" s="28">
        <v>610399120</v>
      </c>
      <c r="D54" s="36">
        <v>21755541</v>
      </c>
      <c r="F54" s="35" t="s">
        <v>554</v>
      </c>
      <c r="G54" s="28">
        <v>910198000</v>
      </c>
      <c r="H54" s="38">
        <v>4222819131</v>
      </c>
      <c r="I54" s="28"/>
      <c r="J54" s="37" t="s">
        <v>555</v>
      </c>
      <c r="K54" s="28">
        <v>910198003</v>
      </c>
      <c r="L54" s="38">
        <v>2921800</v>
      </c>
      <c r="O54" s="98"/>
      <c r="P54" s="99" t="s">
        <v>557</v>
      </c>
      <c r="Q54" s="99"/>
      <c r="R54" s="42"/>
      <c r="S54" s="75"/>
      <c r="T54" s="76">
        <f>SUM(S55:S61)</f>
        <v>497356197622</v>
      </c>
      <c r="U54" s="83"/>
      <c r="V54" s="84">
        <f>SUM(U55:U60)</f>
        <v>220564210454</v>
      </c>
      <c r="W54" s="91"/>
      <c r="X54" s="34"/>
      <c r="Y54" s="34"/>
      <c r="Z54" s="34"/>
      <c r="AA54" s="34"/>
      <c r="AB54" s="34"/>
      <c r="AC54" s="34"/>
      <c r="AD54" s="34"/>
      <c r="AE54" s="34"/>
    </row>
    <row r="55" spans="2:31" ht="13.5">
      <c r="B55" s="35" t="s">
        <v>558</v>
      </c>
      <c r="C55" s="28">
        <v>610399130</v>
      </c>
      <c r="D55" s="36">
        <v>56884327</v>
      </c>
      <c r="F55" s="35" t="s">
        <v>547</v>
      </c>
      <c r="G55" s="28">
        <v>910198001</v>
      </c>
      <c r="H55" s="38">
        <v>37262280</v>
      </c>
      <c r="I55" s="28"/>
      <c r="J55" s="37" t="s">
        <v>559</v>
      </c>
      <c r="K55" s="28">
        <v>910198011</v>
      </c>
      <c r="L55" s="38">
        <v>41920334</v>
      </c>
      <c r="O55" s="98"/>
      <c r="P55" s="99"/>
      <c r="Q55" s="99" t="s">
        <v>561</v>
      </c>
      <c r="R55" s="42"/>
      <c r="S55" s="75">
        <f t="shared" ref="S55:S60" si="0">VLOOKUP(W55,$G:$H,2,FALSE)</f>
        <v>360025875524</v>
      </c>
      <c r="T55" s="76"/>
      <c r="U55" s="83">
        <v>144678387561</v>
      </c>
      <c r="V55" s="84"/>
      <c r="W55" s="92">
        <v>921100000</v>
      </c>
      <c r="X55" s="43"/>
      <c r="Y55" s="43"/>
      <c r="Z55" s="43"/>
      <c r="AA55" s="43"/>
      <c r="AB55" s="43"/>
      <c r="AC55" s="43"/>
      <c r="AD55" s="43"/>
      <c r="AE55" s="43"/>
    </row>
    <row r="56" spans="2:31" ht="13.5">
      <c r="B56" s="35" t="s">
        <v>562</v>
      </c>
      <c r="C56" s="28">
        <v>610399131</v>
      </c>
      <c r="D56" s="36">
        <v>1239049</v>
      </c>
      <c r="F56" s="37" t="s">
        <v>550</v>
      </c>
      <c r="G56" s="28">
        <v>910198002</v>
      </c>
      <c r="H56" s="38">
        <v>952529</v>
      </c>
      <c r="I56" s="28"/>
      <c r="J56" s="37" t="s">
        <v>563</v>
      </c>
      <c r="K56" s="28">
        <v>910198020</v>
      </c>
      <c r="L56" s="38">
        <v>33000</v>
      </c>
      <c r="O56" s="98"/>
      <c r="P56" s="99"/>
      <c r="Q56" s="99" t="s">
        <v>565</v>
      </c>
      <c r="R56" s="42"/>
      <c r="S56" s="75">
        <f t="shared" si="0"/>
        <v>12013107362</v>
      </c>
      <c r="T56" s="76"/>
      <c r="U56" s="83">
        <v>18141582613</v>
      </c>
      <c r="V56" s="84"/>
      <c r="W56" s="92">
        <v>921600000</v>
      </c>
      <c r="X56" s="43"/>
      <c r="Y56" s="43"/>
      <c r="Z56" s="43"/>
      <c r="AA56" s="43"/>
      <c r="AB56" s="43"/>
      <c r="AC56" s="43"/>
      <c r="AD56" s="43"/>
      <c r="AE56" s="43"/>
    </row>
    <row r="57" spans="2:31" ht="13.5">
      <c r="B57" s="35" t="s">
        <v>566</v>
      </c>
      <c r="C57" s="28">
        <v>610399133</v>
      </c>
      <c r="D57" s="36">
        <v>593973</v>
      </c>
      <c r="F57" s="37" t="s">
        <v>555</v>
      </c>
      <c r="G57" s="28">
        <v>910198003</v>
      </c>
      <c r="H57" s="38">
        <v>10243200</v>
      </c>
      <c r="I57" s="28"/>
      <c r="J57" s="37" t="s">
        <v>567</v>
      </c>
      <c r="K57" s="28">
        <v>910198022</v>
      </c>
      <c r="L57" s="38">
        <v>19511170</v>
      </c>
      <c r="O57" s="98"/>
      <c r="P57" s="99"/>
      <c r="Q57" s="99" t="s">
        <v>569</v>
      </c>
      <c r="R57" s="42"/>
      <c r="S57" s="75">
        <f t="shared" si="0"/>
        <v>54227360494</v>
      </c>
      <c r="T57" s="76"/>
      <c r="U57" s="83">
        <v>611936092</v>
      </c>
      <c r="V57" s="84"/>
      <c r="W57" s="92">
        <v>922100000</v>
      </c>
      <c r="X57" s="43"/>
      <c r="Y57" s="43"/>
      <c r="Z57" s="43"/>
      <c r="AA57" s="43"/>
      <c r="AB57" s="43"/>
      <c r="AC57" s="43"/>
      <c r="AD57" s="43"/>
      <c r="AE57" s="43"/>
    </row>
    <row r="58" spans="2:31" ht="13.5">
      <c r="B58" s="35" t="s">
        <v>570</v>
      </c>
      <c r="C58" s="28">
        <v>610399135</v>
      </c>
      <c r="D58" s="36">
        <v>249224</v>
      </c>
      <c r="F58" s="37" t="s">
        <v>559</v>
      </c>
      <c r="G58" s="28">
        <v>910198011</v>
      </c>
      <c r="H58" s="38">
        <v>116737280</v>
      </c>
      <c r="I58" s="28"/>
      <c r="J58" s="37" t="s">
        <v>571</v>
      </c>
      <c r="K58" s="28">
        <v>910198028</v>
      </c>
      <c r="L58" s="38">
        <v>6004</v>
      </c>
      <c r="O58" s="98"/>
      <c r="P58" s="99"/>
      <c r="Q58" s="99" t="s">
        <v>572</v>
      </c>
      <c r="R58" s="42"/>
      <c r="S58" s="75">
        <f t="shared" si="0"/>
        <v>65541977108</v>
      </c>
      <c r="T58" s="76"/>
      <c r="U58" s="83">
        <v>54231656495</v>
      </c>
      <c r="V58" s="84"/>
      <c r="W58" s="92">
        <v>921801000</v>
      </c>
      <c r="X58" s="43"/>
      <c r="Y58" s="43"/>
      <c r="Z58" s="43"/>
      <c r="AA58" s="43"/>
      <c r="AB58" s="43"/>
      <c r="AC58" s="43"/>
      <c r="AD58" s="43"/>
      <c r="AE58" s="43"/>
    </row>
    <row r="59" spans="2:31" ht="13.5" customHeight="1">
      <c r="B59" s="35" t="s">
        <v>573</v>
      </c>
      <c r="C59" s="28">
        <v>610399060</v>
      </c>
      <c r="D59" s="36">
        <v>0</v>
      </c>
      <c r="F59" s="37" t="s">
        <v>563</v>
      </c>
      <c r="G59" s="28">
        <v>910198020</v>
      </c>
      <c r="H59" s="38">
        <v>116000</v>
      </c>
      <c r="I59" s="28"/>
      <c r="J59" s="37" t="s">
        <v>574</v>
      </c>
      <c r="K59" s="28">
        <v>910198033</v>
      </c>
      <c r="L59" s="38">
        <v>453670880</v>
      </c>
      <c r="O59" s="98"/>
      <c r="P59" s="99"/>
      <c r="Q59" s="99" t="s">
        <v>575</v>
      </c>
      <c r="R59" s="42"/>
      <c r="S59" s="75">
        <f t="shared" si="0"/>
        <v>40659457</v>
      </c>
      <c r="T59" s="76"/>
      <c r="U59" s="83">
        <v>284384129</v>
      </c>
      <c r="V59" s="84"/>
      <c r="W59" s="92">
        <v>921806000</v>
      </c>
      <c r="X59" s="43"/>
      <c r="Y59" s="43"/>
      <c r="Z59" s="43"/>
      <c r="AA59" s="43"/>
      <c r="AB59" s="43"/>
      <c r="AC59" s="43"/>
      <c r="AD59" s="43"/>
      <c r="AE59" s="43"/>
    </row>
    <row r="60" spans="2:31" ht="13.5">
      <c r="B60" s="35" t="s">
        <v>576</v>
      </c>
      <c r="C60" s="28">
        <v>610399137</v>
      </c>
      <c r="D60" s="36">
        <v>184705078</v>
      </c>
      <c r="F60" s="37" t="s">
        <v>567</v>
      </c>
      <c r="G60" s="28">
        <v>910198022</v>
      </c>
      <c r="H60" s="38">
        <v>104712404</v>
      </c>
      <c r="I60" s="28"/>
      <c r="J60" s="37" t="s">
        <v>577</v>
      </c>
      <c r="K60" s="28">
        <v>910198034</v>
      </c>
      <c r="L60" s="38">
        <v>30329</v>
      </c>
      <c r="O60" s="98"/>
      <c r="P60" s="99"/>
      <c r="Q60" s="99" t="s">
        <v>578</v>
      </c>
      <c r="R60" s="42"/>
      <c r="S60" s="75">
        <f t="shared" si="0"/>
        <v>5507217677</v>
      </c>
      <c r="T60" s="76"/>
      <c r="U60" s="83">
        <v>2616263564</v>
      </c>
      <c r="V60" s="84"/>
      <c r="W60" s="92">
        <v>921811000</v>
      </c>
      <c r="X60" s="43"/>
      <c r="Y60" s="43"/>
      <c r="Z60" s="43"/>
      <c r="AA60" s="43"/>
      <c r="AB60" s="43"/>
      <c r="AC60" s="43"/>
      <c r="AD60" s="43"/>
      <c r="AE60" s="43"/>
    </row>
    <row r="61" spans="2:31" ht="13.5">
      <c r="B61" s="35" t="s">
        <v>579</v>
      </c>
      <c r="C61" s="28">
        <v>610399139</v>
      </c>
      <c r="D61" s="36">
        <v>0</v>
      </c>
      <c r="F61" s="37" t="s">
        <v>571</v>
      </c>
      <c r="G61" s="28">
        <v>910198028</v>
      </c>
      <c r="H61" s="38">
        <v>885231</v>
      </c>
      <c r="I61" s="28"/>
      <c r="J61" s="37" t="s">
        <v>580</v>
      </c>
      <c r="K61" s="28">
        <v>910198035</v>
      </c>
      <c r="L61" s="38">
        <v>8701153</v>
      </c>
      <c r="O61" s="98"/>
      <c r="P61" s="99"/>
      <c r="Q61" s="99"/>
      <c r="R61" s="42"/>
      <c r="S61" s="75"/>
      <c r="T61" s="76"/>
      <c r="U61" s="103"/>
      <c r="V61" s="102"/>
      <c r="W61" s="92"/>
      <c r="X61" s="43"/>
      <c r="Y61" s="43"/>
      <c r="Z61" s="43"/>
      <c r="AA61" s="43"/>
      <c r="AB61" s="43"/>
      <c r="AC61" s="43"/>
      <c r="AD61" s="43"/>
      <c r="AE61" s="43"/>
    </row>
    <row r="62" spans="2:31" ht="13.5">
      <c r="B62" s="35" t="s">
        <v>581</v>
      </c>
      <c r="C62" s="28">
        <v>610399152</v>
      </c>
      <c r="D62" s="36">
        <v>108800</v>
      </c>
      <c r="F62" s="37" t="s">
        <v>582</v>
      </c>
      <c r="G62" s="28">
        <v>910198030</v>
      </c>
      <c r="H62" s="38">
        <v>10</v>
      </c>
      <c r="I62" s="28"/>
      <c r="J62" s="37" t="s">
        <v>583</v>
      </c>
      <c r="K62" s="28">
        <v>910198036</v>
      </c>
      <c r="L62" s="38">
        <v>11400</v>
      </c>
      <c r="O62" s="98"/>
      <c r="P62" s="99" t="s">
        <v>584</v>
      </c>
      <c r="Q62" s="99"/>
      <c r="R62" s="42"/>
      <c r="S62" s="75"/>
      <c r="T62" s="76">
        <f>SUM(S63:S66)</f>
        <v>1057562320497</v>
      </c>
      <c r="U62" s="83"/>
      <c r="V62" s="84">
        <f>SUM(U63:U66)</f>
        <v>603745462797</v>
      </c>
      <c r="W62" s="91"/>
      <c r="X62" s="34"/>
      <c r="Y62" s="34"/>
      <c r="Z62" s="34"/>
      <c r="AA62" s="34"/>
      <c r="AB62" s="34"/>
      <c r="AC62" s="34"/>
      <c r="AD62" s="34"/>
      <c r="AE62" s="34"/>
    </row>
    <row r="63" spans="2:31" ht="13.5" customHeight="1">
      <c r="B63" s="35" t="s">
        <v>585</v>
      </c>
      <c r="C63" s="28">
        <v>610500001</v>
      </c>
      <c r="D63" s="36">
        <v>2859688352142</v>
      </c>
      <c r="F63" s="37" t="s">
        <v>586</v>
      </c>
      <c r="G63" s="28">
        <v>910198033</v>
      </c>
      <c r="H63" s="38">
        <v>1904286142</v>
      </c>
      <c r="I63" s="28"/>
      <c r="J63" s="37" t="s">
        <v>587</v>
      </c>
      <c r="K63" s="28">
        <v>910198037</v>
      </c>
      <c r="L63" s="38">
        <v>4287376</v>
      </c>
      <c r="O63" s="98"/>
      <c r="P63" s="99"/>
      <c r="Q63" s="99" t="s">
        <v>589</v>
      </c>
      <c r="R63" s="42"/>
      <c r="S63" s="75">
        <f>VLOOKUP(X63,$G:$H,2,FALSE)+VLOOKUP(Y63,$G:$H,2,FALSE)+VLOOKUP(Z63,$G:$H,2,FALSE)+VLOOKUP(AA63,$G:$H,2,FALSE)+VLOOKUP(AB63,$G:$H,2,FALSE)+VLOOKUP(AC63,$G:$H,2,FALSE)+VLOOKUP(AD63,$G:$H,2,FALSE)+VLOOKUP(AE63,$G:$H,2,FALSE)+VLOOKUP(W63,$G:$H,2,FALSE)</f>
        <v>1007542523756</v>
      </c>
      <c r="T63" s="76"/>
      <c r="U63" s="83">
        <v>572806462635</v>
      </c>
      <c r="V63" s="84"/>
      <c r="W63" s="92">
        <v>922621110</v>
      </c>
      <c r="X63" s="43">
        <v>922621130</v>
      </c>
      <c r="Y63" s="43">
        <v>922621210</v>
      </c>
      <c r="Z63" s="43">
        <v>922621230</v>
      </c>
      <c r="AA63" s="43">
        <v>922621310</v>
      </c>
      <c r="AB63" s="43">
        <v>922621315</v>
      </c>
      <c r="AC63" s="43">
        <v>922621320</v>
      </c>
      <c r="AD63" s="43">
        <v>922621330</v>
      </c>
      <c r="AE63" s="43">
        <v>922621530</v>
      </c>
    </row>
    <row r="64" spans="2:31" ht="13.5">
      <c r="B64" s="35" t="s">
        <v>284</v>
      </c>
      <c r="C64" s="28">
        <v>610500100</v>
      </c>
      <c r="D64" s="36">
        <v>2830358348254</v>
      </c>
      <c r="F64" s="37" t="s">
        <v>590</v>
      </c>
      <c r="G64" s="28">
        <v>910198034</v>
      </c>
      <c r="H64" s="38">
        <v>599741</v>
      </c>
      <c r="I64" s="28"/>
      <c r="J64" s="37" t="s">
        <v>591</v>
      </c>
      <c r="K64" s="28">
        <v>910198090</v>
      </c>
      <c r="L64" s="38">
        <v>38650</v>
      </c>
      <c r="O64" s="98"/>
      <c r="P64" s="99"/>
      <c r="Q64" s="99" t="s">
        <v>593</v>
      </c>
      <c r="R64" s="42"/>
      <c r="S64" s="75">
        <f>VLOOKUP(X64,$G:$H,2,FALSE)+VLOOKUP(Y64,$G:$H,2,FALSE)+VLOOKUP(Z64,$G:$H,2,FALSE)+VLOOKUP(AA64,$G:$H,2,FALSE)+VLOOKUP(W64,$G:$H,2,FALSE)</f>
        <v>43368477292</v>
      </c>
      <c r="T64" s="76"/>
      <c r="U64" s="83">
        <v>25636408870</v>
      </c>
      <c r="V64" s="84"/>
      <c r="W64" s="92">
        <v>922626210</v>
      </c>
      <c r="X64" s="43">
        <v>922626230</v>
      </c>
      <c r="Y64" s="43">
        <v>922626310</v>
      </c>
      <c r="Z64" s="43">
        <v>922626320</v>
      </c>
      <c r="AA64" s="43">
        <v>922626110</v>
      </c>
      <c r="AC64" s="43"/>
      <c r="AD64" s="43"/>
      <c r="AE64" s="43"/>
    </row>
    <row r="65" spans="2:31" ht="13.5">
      <c r="B65" s="35" t="s">
        <v>17</v>
      </c>
      <c r="C65" s="28">
        <v>610501000</v>
      </c>
      <c r="D65" s="36">
        <v>547466349352</v>
      </c>
      <c r="F65" s="37" t="s">
        <v>594</v>
      </c>
      <c r="G65" s="28">
        <v>910198035</v>
      </c>
      <c r="H65" s="38">
        <v>39110442</v>
      </c>
      <c r="I65" s="28"/>
      <c r="J65" s="37" t="s">
        <v>595</v>
      </c>
      <c r="K65" s="28">
        <v>910198200</v>
      </c>
      <c r="L65" s="38">
        <v>2351695</v>
      </c>
      <c r="O65" s="98"/>
      <c r="P65" s="99"/>
      <c r="Q65" s="99" t="s">
        <v>596</v>
      </c>
      <c r="R65" s="42"/>
      <c r="S65" s="75">
        <f>VLOOKUP(W65,$G:$H,2,FALSE)</f>
        <v>186104104</v>
      </c>
      <c r="T65" s="76"/>
      <c r="U65" s="79">
        <v>0</v>
      </c>
      <c r="V65" s="84"/>
      <c r="W65" s="92">
        <v>922621340</v>
      </c>
      <c r="Y65" s="43"/>
      <c r="Z65" s="43"/>
      <c r="AA65" s="43"/>
      <c r="AB65" s="43"/>
      <c r="AC65" s="43"/>
      <c r="AD65" s="43"/>
      <c r="AE65" s="43"/>
    </row>
    <row r="66" spans="2:31" ht="13.5">
      <c r="B66" s="35" t="s">
        <v>285</v>
      </c>
      <c r="C66" s="28">
        <v>610501001</v>
      </c>
      <c r="D66" s="36">
        <v>512848240110</v>
      </c>
      <c r="F66" s="37" t="s">
        <v>597</v>
      </c>
      <c r="G66" s="28">
        <v>910198036</v>
      </c>
      <c r="H66" s="38">
        <v>133276</v>
      </c>
      <c r="I66" s="28"/>
      <c r="J66" s="37" t="s">
        <v>598</v>
      </c>
      <c r="K66" s="28">
        <v>910198300</v>
      </c>
      <c r="L66" s="38">
        <v>225980</v>
      </c>
      <c r="O66" s="98"/>
      <c r="P66" s="99"/>
      <c r="Q66" s="99" t="s">
        <v>599</v>
      </c>
      <c r="R66" s="42"/>
      <c r="S66" s="75">
        <f>IFERROR(VLOOKUP(W66,$G:$H,2,FALSE),)+IFERROR(VLOOKUP(X66,$G:$H,2,FALSE),)+IFERROR(VLOOKUP(Y66,$G:$H,2,FALSE),)+IFERROR(VLOOKUP(#REF!,$G:$H,2,FALSE),)</f>
        <v>6465215345</v>
      </c>
      <c r="T66" s="76"/>
      <c r="U66" s="83">
        <v>5302591292</v>
      </c>
      <c r="V66" s="84"/>
      <c r="W66" s="92">
        <v>913626340</v>
      </c>
      <c r="X66" s="28">
        <v>922626900</v>
      </c>
      <c r="Y66" s="43">
        <v>922626240</v>
      </c>
      <c r="AA66" s="43"/>
      <c r="AB66" s="43"/>
      <c r="AC66" s="43"/>
      <c r="AD66" s="43"/>
      <c r="AE66" s="43"/>
    </row>
    <row r="67" spans="2:31" ht="13.5">
      <c r="B67" s="35" t="s">
        <v>286</v>
      </c>
      <c r="C67" s="28">
        <v>610501006</v>
      </c>
      <c r="D67" s="36">
        <v>34618109242</v>
      </c>
      <c r="F67" s="37" t="s">
        <v>600</v>
      </c>
      <c r="G67" s="28">
        <v>910198037</v>
      </c>
      <c r="H67" s="38">
        <v>29304177</v>
      </c>
      <c r="I67" s="28"/>
      <c r="J67" s="37" t="s">
        <v>601</v>
      </c>
      <c r="K67" s="28">
        <v>910198900</v>
      </c>
      <c r="L67" s="38">
        <v>460147130</v>
      </c>
      <c r="O67" s="98"/>
      <c r="P67" s="99" t="s">
        <v>5</v>
      </c>
      <c r="Q67" s="99"/>
      <c r="R67" s="42"/>
      <c r="S67" s="75"/>
      <c r="T67" s="76">
        <f>SUM(S68:S70)</f>
        <v>32999452437</v>
      </c>
      <c r="U67" s="83"/>
      <c r="V67" s="84">
        <f>SUM(U68:U70)</f>
        <v>37625302248</v>
      </c>
      <c r="W67" s="91"/>
      <c r="X67" s="34"/>
      <c r="Y67" s="34"/>
      <c r="Z67" s="34"/>
      <c r="AA67" s="34"/>
      <c r="AB67" s="34"/>
      <c r="AC67" s="34"/>
      <c r="AD67" s="34"/>
      <c r="AE67" s="34"/>
    </row>
    <row r="68" spans="2:31" ht="13.5">
      <c r="B68" s="35" t="s">
        <v>287</v>
      </c>
      <c r="C68" s="28">
        <v>610900001</v>
      </c>
      <c r="D68" s="36">
        <v>55424978035</v>
      </c>
      <c r="F68" s="37" t="s">
        <v>602</v>
      </c>
      <c r="G68" s="28">
        <v>910198090</v>
      </c>
      <c r="H68" s="38">
        <v>159590</v>
      </c>
      <c r="I68" s="28"/>
      <c r="J68" s="37" t="s">
        <v>603</v>
      </c>
      <c r="K68" s="28">
        <v>912000000</v>
      </c>
      <c r="L68" s="38">
        <v>169877143939</v>
      </c>
      <c r="O68" s="98"/>
      <c r="P68" s="99"/>
      <c r="Q68" s="99" t="s">
        <v>604</v>
      </c>
      <c r="R68" s="42"/>
      <c r="S68" s="75">
        <f>VLOOKUP(W68,$G:$H,2,FALSE)</f>
        <v>6298481919</v>
      </c>
      <c r="T68" s="76"/>
      <c r="U68" s="83">
        <v>7638315328</v>
      </c>
      <c r="V68" s="84"/>
      <c r="W68" s="92">
        <v>920600001</v>
      </c>
      <c r="X68" s="43"/>
      <c r="Y68" s="43"/>
      <c r="Z68" s="43"/>
      <c r="AA68" s="43"/>
      <c r="AB68" s="43"/>
      <c r="AC68" s="43"/>
      <c r="AD68" s="43"/>
      <c r="AE68" s="43"/>
    </row>
    <row r="69" spans="2:31" ht="13.5">
      <c r="B69" s="35" t="s">
        <v>288</v>
      </c>
      <c r="C69" s="28">
        <v>610506000</v>
      </c>
      <c r="D69" s="36">
        <v>6775447250</v>
      </c>
      <c r="F69" s="37" t="s">
        <v>605</v>
      </c>
      <c r="G69" s="28">
        <v>910198100</v>
      </c>
      <c r="H69" s="38">
        <v>27365</v>
      </c>
      <c r="I69" s="28"/>
      <c r="J69" s="37" t="s">
        <v>606</v>
      </c>
      <c r="K69" s="28">
        <v>912100000</v>
      </c>
      <c r="L69" s="38">
        <v>96214604789</v>
      </c>
      <c r="O69" s="98"/>
      <c r="P69" s="99"/>
      <c r="Q69" s="99" t="s">
        <v>607</v>
      </c>
      <c r="R69" s="42"/>
      <c r="S69" s="75">
        <f>VLOOKUP(W69,$G:$H,2,FALSE)</f>
        <v>26338545719</v>
      </c>
      <c r="T69" s="76"/>
      <c r="U69" s="83">
        <v>29719723010</v>
      </c>
      <c r="V69" s="84"/>
      <c r="W69" s="92">
        <v>920616012</v>
      </c>
      <c r="X69" s="43"/>
      <c r="Y69" s="43"/>
      <c r="Z69" s="43"/>
      <c r="AA69" s="43"/>
      <c r="AB69" s="43"/>
      <c r="AC69" s="43"/>
      <c r="AD69" s="43"/>
      <c r="AE69" s="43"/>
    </row>
    <row r="70" spans="2:31" ht="13.5">
      <c r="B70" s="35" t="s">
        <v>289</v>
      </c>
      <c r="C70" s="28">
        <v>610511000</v>
      </c>
      <c r="D70" s="36">
        <v>464984650696</v>
      </c>
      <c r="F70" s="37" t="s">
        <v>608</v>
      </c>
      <c r="G70" s="28">
        <v>910198200</v>
      </c>
      <c r="H70" s="38">
        <v>6970095</v>
      </c>
      <c r="I70" s="28"/>
      <c r="J70" s="37" t="s">
        <v>609</v>
      </c>
      <c r="K70" s="28">
        <v>912101000</v>
      </c>
      <c r="L70" s="38">
        <v>76537428953</v>
      </c>
      <c r="O70" s="98"/>
      <c r="P70" s="99"/>
      <c r="Q70" s="99" t="s">
        <v>610</v>
      </c>
      <c r="R70" s="42"/>
      <c r="S70" s="75">
        <f>VLOOKUP(W70,$G:$H,2,FALSE)</f>
        <v>362424799</v>
      </c>
      <c r="T70" s="76"/>
      <c r="U70" s="83">
        <v>267263910</v>
      </c>
      <c r="V70" s="84"/>
      <c r="W70" s="92">
        <v>920698000</v>
      </c>
      <c r="X70" s="43"/>
      <c r="Y70" s="43"/>
      <c r="Z70" s="43"/>
      <c r="AA70" s="43"/>
      <c r="AB70" s="43"/>
      <c r="AC70" s="43"/>
      <c r="AD70" s="43"/>
      <c r="AE70" s="43"/>
    </row>
    <row r="71" spans="2:31" ht="13.5">
      <c r="B71" s="35" t="s">
        <v>290</v>
      </c>
      <c r="C71" s="28">
        <v>610513000</v>
      </c>
      <c r="D71" s="36">
        <v>593659738207</v>
      </c>
      <c r="F71" s="37" t="s">
        <v>611</v>
      </c>
      <c r="G71" s="28">
        <v>910198300</v>
      </c>
      <c r="H71" s="38">
        <v>225980</v>
      </c>
      <c r="I71" s="28"/>
      <c r="J71" s="37" t="s">
        <v>612</v>
      </c>
      <c r="K71" s="28">
        <v>912101001</v>
      </c>
      <c r="L71" s="38">
        <v>76471807074</v>
      </c>
      <c r="O71" s="98"/>
      <c r="P71" s="99" t="s">
        <v>613</v>
      </c>
      <c r="Q71" s="99"/>
      <c r="R71" s="42"/>
      <c r="S71" s="75"/>
      <c r="T71" s="76">
        <f>SUM(S72:S73)</f>
        <v>6105033339</v>
      </c>
      <c r="U71" s="83"/>
      <c r="V71" s="84">
        <f>SUM(U73:U73)</f>
        <v>1790887548</v>
      </c>
      <c r="W71" s="91"/>
      <c r="X71" s="34"/>
      <c r="Y71" s="34"/>
      <c r="Z71" s="34"/>
      <c r="AA71" s="34"/>
      <c r="AB71" s="34"/>
      <c r="AC71" s="34"/>
      <c r="AD71" s="34"/>
      <c r="AE71" s="34"/>
    </row>
    <row r="72" spans="2:31" ht="13.5">
      <c r="B72" s="35" t="s">
        <v>291</v>
      </c>
      <c r="C72" s="28">
        <v>610516000</v>
      </c>
      <c r="D72" s="36">
        <v>811209471906</v>
      </c>
      <c r="F72" s="37" t="s">
        <v>614</v>
      </c>
      <c r="G72" s="28">
        <v>910198900</v>
      </c>
      <c r="H72" s="38">
        <v>1971093389</v>
      </c>
      <c r="I72" s="28"/>
      <c r="J72" s="37" t="s">
        <v>615</v>
      </c>
      <c r="K72" s="28">
        <v>912101011</v>
      </c>
      <c r="L72" s="38">
        <v>65621879</v>
      </c>
      <c r="O72" s="98"/>
      <c r="P72" s="99"/>
      <c r="Q72" s="99" t="s">
        <v>616</v>
      </c>
      <c r="R72" s="42"/>
      <c r="S72" s="75">
        <f>VLOOKUP(W72,$G:$H,2,FALSE)</f>
        <v>120000000</v>
      </c>
      <c r="T72" s="76"/>
      <c r="U72" s="79">
        <v>0</v>
      </c>
      <c r="V72" s="102"/>
      <c r="W72" s="92">
        <v>922801000</v>
      </c>
      <c r="X72" s="43"/>
      <c r="Y72" s="43"/>
      <c r="Z72" s="43"/>
      <c r="AA72" s="43"/>
      <c r="AB72" s="43"/>
      <c r="AC72" s="43"/>
      <c r="AD72" s="43"/>
      <c r="AE72" s="43"/>
    </row>
    <row r="73" spans="2:31" ht="13.5">
      <c r="B73" s="35" t="s">
        <v>617</v>
      </c>
      <c r="C73" s="28">
        <v>610521000</v>
      </c>
      <c r="D73" s="36">
        <v>247367527121</v>
      </c>
      <c r="F73" s="37" t="s">
        <v>603</v>
      </c>
      <c r="G73" s="28">
        <v>912000000</v>
      </c>
      <c r="H73" s="38">
        <v>695239929703</v>
      </c>
      <c r="I73" s="28"/>
      <c r="J73" s="37" t="s">
        <v>618</v>
      </c>
      <c r="K73" s="28">
        <v>912102000</v>
      </c>
      <c r="L73" s="38">
        <v>62403482</v>
      </c>
      <c r="O73" s="98"/>
      <c r="P73" s="99"/>
      <c r="Q73" s="99" t="s">
        <v>619</v>
      </c>
      <c r="R73" s="42"/>
      <c r="S73" s="75">
        <f>VLOOKUP(W73,$G:$H,2,FALSE)</f>
        <v>5985033339</v>
      </c>
      <c r="T73" s="76"/>
      <c r="U73" s="83">
        <v>1790887548</v>
      </c>
      <c r="V73" s="84"/>
      <c r="W73" s="92">
        <v>922806000</v>
      </c>
      <c r="X73" s="43"/>
      <c r="Y73" s="43"/>
      <c r="Z73" s="43"/>
      <c r="AA73" s="43"/>
      <c r="AB73" s="43"/>
      <c r="AC73" s="43"/>
      <c r="AD73" s="43"/>
      <c r="AE73" s="43"/>
    </row>
    <row r="74" spans="2:31" ht="13.5">
      <c r="B74" s="35" t="s">
        <v>620</v>
      </c>
      <c r="C74" s="28">
        <v>610521030</v>
      </c>
      <c r="D74" s="36">
        <v>247367527121</v>
      </c>
      <c r="F74" s="37" t="s">
        <v>606</v>
      </c>
      <c r="G74" s="28">
        <v>912100000</v>
      </c>
      <c r="H74" s="38">
        <v>423450881709</v>
      </c>
      <c r="I74" s="28"/>
      <c r="J74" s="37" t="s">
        <v>621</v>
      </c>
      <c r="K74" s="28">
        <v>912106000</v>
      </c>
      <c r="L74" s="38">
        <v>2234463114</v>
      </c>
      <c r="O74" s="98"/>
      <c r="P74" s="99" t="s">
        <v>622</v>
      </c>
      <c r="Q74" s="99"/>
      <c r="R74" s="42"/>
      <c r="S74" s="75"/>
      <c r="T74" s="76">
        <f>SUM(S75:S76)</f>
        <v>24404818109</v>
      </c>
      <c r="U74" s="83"/>
      <c r="V74" s="84">
        <f>SUM(U75:U76)</f>
        <v>2699283196</v>
      </c>
      <c r="W74" s="91"/>
      <c r="X74" s="34"/>
      <c r="Y74" s="34"/>
      <c r="Z74" s="34"/>
      <c r="AA74" s="34"/>
      <c r="AB74" s="34"/>
      <c r="AC74" s="34"/>
      <c r="AD74" s="34"/>
      <c r="AE74" s="34"/>
    </row>
    <row r="75" spans="2:31" ht="13.5">
      <c r="B75" s="35" t="s">
        <v>623</v>
      </c>
      <c r="C75" s="28">
        <v>610521032</v>
      </c>
      <c r="D75" s="36">
        <v>2808382693</v>
      </c>
      <c r="F75" s="37" t="s">
        <v>609</v>
      </c>
      <c r="G75" s="28">
        <v>912101000</v>
      </c>
      <c r="H75" s="38">
        <v>306054848729</v>
      </c>
      <c r="I75" s="28"/>
      <c r="J75" s="37" t="s">
        <v>624</v>
      </c>
      <c r="K75" s="28">
        <v>912106001</v>
      </c>
      <c r="L75" s="38">
        <v>1086766072</v>
      </c>
      <c r="O75" s="98"/>
      <c r="P75" s="99"/>
      <c r="Q75" s="99" t="s">
        <v>625</v>
      </c>
      <c r="R75" s="42"/>
      <c r="S75" s="75">
        <f>VLOOKUP(W75,$G:$H,2,FALSE)</f>
        <v>14635115943</v>
      </c>
      <c r="T75" s="76"/>
      <c r="U75" s="83">
        <v>432946099</v>
      </c>
      <c r="V75" s="84"/>
      <c r="W75" s="92">
        <v>922901000</v>
      </c>
      <c r="X75" s="43"/>
      <c r="Y75" s="43"/>
      <c r="Z75" s="43"/>
      <c r="AA75" s="43"/>
      <c r="AB75" s="43"/>
      <c r="AC75" s="43"/>
      <c r="AD75" s="43"/>
      <c r="AE75" s="43"/>
    </row>
    <row r="76" spans="2:31" ht="13.5">
      <c r="B76" s="35" t="s">
        <v>626</v>
      </c>
      <c r="C76" s="28">
        <v>610521033</v>
      </c>
      <c r="D76" s="36">
        <v>35229315818</v>
      </c>
      <c r="F76" s="37" t="s">
        <v>612</v>
      </c>
      <c r="G76" s="28">
        <v>912101001</v>
      </c>
      <c r="H76" s="38">
        <v>305151700808</v>
      </c>
      <c r="I76" s="28"/>
      <c r="J76" s="37" t="s">
        <v>627</v>
      </c>
      <c r="K76" s="28">
        <v>912106006</v>
      </c>
      <c r="L76" s="38">
        <v>1147697042</v>
      </c>
      <c r="O76" s="98"/>
      <c r="P76" s="99"/>
      <c r="Q76" s="99" t="s">
        <v>628</v>
      </c>
      <c r="R76" s="42"/>
      <c r="S76" s="75">
        <f>VLOOKUP(W76,$G:$H,2,FALSE)</f>
        <v>9769702166</v>
      </c>
      <c r="T76" s="76"/>
      <c r="U76" s="83">
        <v>2266337097</v>
      </c>
      <c r="V76" s="84"/>
      <c r="W76" s="92">
        <v>922906000</v>
      </c>
      <c r="X76" s="43"/>
      <c r="Y76" s="43"/>
      <c r="Z76" s="43"/>
      <c r="AA76" s="43"/>
      <c r="AB76" s="43"/>
      <c r="AC76" s="43"/>
      <c r="AD76" s="43"/>
      <c r="AE76" s="43"/>
    </row>
    <row r="77" spans="2:31" ht="13.5">
      <c r="B77" s="35" t="s">
        <v>629</v>
      </c>
      <c r="C77" s="28">
        <v>610521034</v>
      </c>
      <c r="D77" s="36">
        <v>906434612</v>
      </c>
      <c r="F77" s="37" t="s">
        <v>615</v>
      </c>
      <c r="G77" s="28">
        <v>912101011</v>
      </c>
      <c r="H77" s="38">
        <v>903147921</v>
      </c>
      <c r="I77" s="28"/>
      <c r="J77" s="37" t="s">
        <v>630</v>
      </c>
      <c r="K77" s="28">
        <v>912111000</v>
      </c>
      <c r="L77" s="38">
        <v>9675559065</v>
      </c>
      <c r="O77" s="98"/>
      <c r="P77" s="99" t="s">
        <v>631</v>
      </c>
      <c r="Q77" s="99"/>
      <c r="R77" s="42"/>
      <c r="S77" s="75"/>
      <c r="T77" s="76">
        <f>SUM(S78:S100)</f>
        <v>187328939665</v>
      </c>
      <c r="U77" s="83"/>
      <c r="V77" s="84">
        <f>SUM(U78:U100)</f>
        <v>118796203827</v>
      </c>
      <c r="W77" s="91"/>
      <c r="X77" s="34"/>
      <c r="Y77" s="34"/>
      <c r="Z77" s="34"/>
      <c r="AA77" s="34"/>
      <c r="AB77" s="34"/>
      <c r="AC77" s="34"/>
      <c r="AD77" s="34"/>
      <c r="AE77" s="34"/>
    </row>
    <row r="78" spans="2:31" ht="13.5">
      <c r="B78" s="35" t="s">
        <v>632</v>
      </c>
      <c r="C78" s="28">
        <v>610521035</v>
      </c>
      <c r="D78" s="36">
        <v>9005496348</v>
      </c>
      <c r="F78" s="37" t="s">
        <v>618</v>
      </c>
      <c r="G78" s="28">
        <v>912102000</v>
      </c>
      <c r="H78" s="38">
        <v>102419072</v>
      </c>
      <c r="I78" s="28"/>
      <c r="J78" s="37" t="s">
        <v>633</v>
      </c>
      <c r="K78" s="28">
        <v>912111001</v>
      </c>
      <c r="L78" s="38">
        <v>9670778534</v>
      </c>
      <c r="O78" s="98"/>
      <c r="P78" s="99"/>
      <c r="Q78" s="99" t="s">
        <v>634</v>
      </c>
      <c r="R78" s="42"/>
      <c r="S78" s="75">
        <f t="shared" ref="S78:S100" si="1">VLOOKUP(W78,$G:$H,2,FALSE)</f>
        <v>111706284235</v>
      </c>
      <c r="T78" s="76"/>
      <c r="U78" s="83">
        <v>62676747979</v>
      </c>
      <c r="V78" s="84"/>
      <c r="W78" s="92">
        <v>923101000</v>
      </c>
      <c r="X78" s="43"/>
      <c r="Y78" s="43"/>
      <c r="Z78" s="43"/>
      <c r="AA78" s="43"/>
      <c r="AB78" s="43"/>
      <c r="AC78" s="43"/>
      <c r="AD78" s="43"/>
      <c r="AE78" s="43"/>
    </row>
    <row r="79" spans="2:31" ht="13.5">
      <c r="B79" s="35" t="s">
        <v>635</v>
      </c>
      <c r="C79" s="28">
        <v>610521036</v>
      </c>
      <c r="D79" s="36">
        <v>199417897650</v>
      </c>
      <c r="F79" s="37" t="s">
        <v>621</v>
      </c>
      <c r="G79" s="28">
        <v>912106000</v>
      </c>
      <c r="H79" s="38">
        <v>7124925657</v>
      </c>
      <c r="I79" s="28"/>
      <c r="J79" s="37" t="s">
        <v>636</v>
      </c>
      <c r="K79" s="28">
        <v>912111011</v>
      </c>
      <c r="L79" s="38">
        <v>4780531</v>
      </c>
      <c r="O79" s="98"/>
      <c r="P79" s="99"/>
      <c r="Q79" s="99" t="s">
        <v>637</v>
      </c>
      <c r="R79" s="42"/>
      <c r="S79" s="75">
        <f t="shared" si="1"/>
        <v>3912658980</v>
      </c>
      <c r="T79" s="76"/>
      <c r="U79" s="83">
        <v>3378577260</v>
      </c>
      <c r="V79" s="84"/>
      <c r="W79" s="92">
        <v>923106000</v>
      </c>
      <c r="X79" s="43"/>
      <c r="Y79" s="43"/>
      <c r="Z79" s="43"/>
      <c r="AA79" s="43"/>
      <c r="AB79" s="43"/>
      <c r="AC79" s="43"/>
      <c r="AD79" s="43"/>
      <c r="AE79" s="43"/>
    </row>
    <row r="80" spans="2:31" ht="13.5">
      <c r="B80" s="35" t="s">
        <v>638</v>
      </c>
      <c r="C80" s="28">
        <v>610526010</v>
      </c>
      <c r="D80" s="36">
        <v>67862969839</v>
      </c>
      <c r="F80" s="37" t="s">
        <v>624</v>
      </c>
      <c r="G80" s="28">
        <v>912106001</v>
      </c>
      <c r="H80" s="38">
        <v>5318307800</v>
      </c>
      <c r="I80" s="28"/>
      <c r="J80" s="37" t="s">
        <v>639</v>
      </c>
      <c r="K80" s="28">
        <v>912116000</v>
      </c>
      <c r="L80" s="38">
        <v>7364299424</v>
      </c>
      <c r="O80" s="98"/>
      <c r="P80" s="99"/>
      <c r="Q80" s="99" t="s">
        <v>640</v>
      </c>
      <c r="R80" s="42"/>
      <c r="S80" s="75">
        <f t="shared" si="1"/>
        <v>16095802125</v>
      </c>
      <c r="T80" s="76"/>
      <c r="U80" s="83">
        <v>13783729455</v>
      </c>
      <c r="V80" s="84"/>
      <c r="W80" s="92">
        <v>923111000</v>
      </c>
      <c r="X80" s="43"/>
      <c r="Y80" s="43"/>
      <c r="Z80" s="43"/>
      <c r="AA80" s="43"/>
      <c r="AB80" s="43"/>
      <c r="AC80" s="43"/>
      <c r="AD80" s="43"/>
      <c r="AE80" s="43"/>
    </row>
    <row r="81" spans="2:31" ht="13.5">
      <c r="B81" s="35" t="s">
        <v>641</v>
      </c>
      <c r="C81" s="28">
        <v>610536000</v>
      </c>
      <c r="D81" s="36">
        <v>205040600</v>
      </c>
      <c r="F81" s="37" t="s">
        <v>627</v>
      </c>
      <c r="G81" s="28">
        <v>912106006</v>
      </c>
      <c r="H81" s="38">
        <v>1806617857</v>
      </c>
      <c r="I81" s="28"/>
      <c r="J81" s="37" t="s">
        <v>642</v>
      </c>
      <c r="K81" s="28">
        <v>912121000</v>
      </c>
      <c r="L81" s="38">
        <v>147720712</v>
      </c>
      <c r="O81" s="98"/>
      <c r="P81" s="99"/>
      <c r="Q81" s="99" t="s">
        <v>643</v>
      </c>
      <c r="R81" s="42"/>
      <c r="S81" s="75">
        <f t="shared" si="1"/>
        <v>8351455020</v>
      </c>
      <c r="T81" s="76"/>
      <c r="U81" s="83">
        <v>6931360355</v>
      </c>
      <c r="V81" s="84"/>
      <c r="W81" s="92">
        <v>923116000</v>
      </c>
      <c r="X81" s="43"/>
      <c r="Y81" s="43"/>
      <c r="Z81" s="43"/>
      <c r="AA81" s="43"/>
      <c r="AB81" s="43"/>
      <c r="AC81" s="43"/>
      <c r="AD81" s="43"/>
      <c r="AE81" s="43"/>
    </row>
    <row r="82" spans="2:31" ht="13.5">
      <c r="B82" s="35" t="s">
        <v>296</v>
      </c>
      <c r="C82" s="28">
        <v>610536001</v>
      </c>
      <c r="D82" s="36">
        <v>205040600</v>
      </c>
      <c r="F82" s="37" t="s">
        <v>630</v>
      </c>
      <c r="G82" s="28">
        <v>912111000</v>
      </c>
      <c r="H82" s="38">
        <v>54423781666</v>
      </c>
      <c r="I82" s="28"/>
      <c r="J82" s="37" t="s">
        <v>644</v>
      </c>
      <c r="K82" s="28">
        <v>912121100</v>
      </c>
      <c r="L82" s="38">
        <v>110096761</v>
      </c>
      <c r="O82" s="98"/>
      <c r="P82" s="99"/>
      <c r="Q82" s="99" t="s">
        <v>645</v>
      </c>
      <c r="R82" s="42"/>
      <c r="S82" s="75">
        <f t="shared" si="1"/>
        <v>2347681087</v>
      </c>
      <c r="T82" s="76"/>
      <c r="U82" s="83">
        <v>2213406040</v>
      </c>
      <c r="V82" s="84"/>
      <c r="W82" s="92">
        <v>923121000</v>
      </c>
      <c r="X82" s="43"/>
      <c r="Y82" s="43"/>
      <c r="Z82" s="43"/>
      <c r="AA82" s="43"/>
      <c r="AB82" s="43"/>
      <c r="AC82" s="43"/>
      <c r="AD82" s="43"/>
      <c r="AE82" s="43"/>
    </row>
    <row r="83" spans="2:31" ht="13.5">
      <c r="B83" s="35" t="s">
        <v>137</v>
      </c>
      <c r="C83" s="28">
        <v>610536009</v>
      </c>
      <c r="D83" s="36">
        <v>0</v>
      </c>
      <c r="F83" s="37" t="s">
        <v>633</v>
      </c>
      <c r="G83" s="28">
        <v>912111001</v>
      </c>
      <c r="H83" s="38">
        <v>54409574572</v>
      </c>
      <c r="I83" s="28"/>
      <c r="J83" s="37" t="s">
        <v>646</v>
      </c>
      <c r="K83" s="28">
        <v>912126000</v>
      </c>
      <c r="L83" s="38">
        <v>82633278</v>
      </c>
      <c r="O83" s="98"/>
      <c r="P83" s="99"/>
      <c r="Q83" s="99" t="s">
        <v>647</v>
      </c>
      <c r="R83" s="42"/>
      <c r="S83" s="75">
        <f t="shared" si="1"/>
        <v>7685220839</v>
      </c>
      <c r="T83" s="76"/>
      <c r="U83" s="83">
        <v>6534572419</v>
      </c>
      <c r="V83" s="84"/>
      <c r="W83" s="92">
        <v>923126000</v>
      </c>
      <c r="X83" s="43"/>
      <c r="Y83" s="43"/>
      <c r="Z83" s="43"/>
      <c r="AA83" s="43"/>
      <c r="AB83" s="43"/>
      <c r="AC83" s="43"/>
      <c r="AD83" s="43"/>
      <c r="AE83" s="43"/>
    </row>
    <row r="84" spans="2:31" ht="13.5">
      <c r="B84" s="35" t="s">
        <v>648</v>
      </c>
      <c r="C84" s="28">
        <v>610537000</v>
      </c>
      <c r="D84" s="36">
        <v>27564782242</v>
      </c>
      <c r="F84" s="37" t="s">
        <v>636</v>
      </c>
      <c r="G84" s="28">
        <v>912111011</v>
      </c>
      <c r="H84" s="38">
        <v>14207094</v>
      </c>
      <c r="I84" s="28"/>
      <c r="J84" s="37" t="s">
        <v>649</v>
      </c>
      <c r="K84" s="28">
        <v>912711000</v>
      </c>
      <c r="L84" s="38">
        <v>0</v>
      </c>
      <c r="O84" s="98"/>
      <c r="P84" s="99"/>
      <c r="Q84" s="99" t="s">
        <v>650</v>
      </c>
      <c r="R84" s="42"/>
      <c r="S84" s="75">
        <f t="shared" si="1"/>
        <v>4060991006</v>
      </c>
      <c r="T84" s="76"/>
      <c r="U84" s="83">
        <v>3830266078</v>
      </c>
      <c r="V84" s="84"/>
      <c r="W84" s="92">
        <v>923131000</v>
      </c>
      <c r="X84" s="43"/>
      <c r="Y84" s="43"/>
      <c r="Z84" s="43"/>
      <c r="AA84" s="43"/>
      <c r="AB84" s="43"/>
      <c r="AC84" s="43"/>
      <c r="AD84" s="43"/>
      <c r="AE84" s="43"/>
    </row>
    <row r="85" spans="2:31" ht="13.5">
      <c r="B85" s="35" t="s">
        <v>299</v>
      </c>
      <c r="C85" s="28">
        <v>610537010</v>
      </c>
      <c r="D85" s="36">
        <v>10926105636</v>
      </c>
      <c r="F85" s="37" t="s">
        <v>639</v>
      </c>
      <c r="G85" s="28">
        <v>912116000</v>
      </c>
      <c r="H85" s="38">
        <v>53178638221</v>
      </c>
      <c r="I85" s="28"/>
      <c r="J85" s="37" t="s">
        <v>651</v>
      </c>
      <c r="K85" s="28">
        <v>912711300</v>
      </c>
      <c r="L85" s="38">
        <v>0</v>
      </c>
      <c r="O85" s="98"/>
      <c r="P85" s="99"/>
      <c r="Q85" s="99" t="s">
        <v>652</v>
      </c>
      <c r="R85" s="42"/>
      <c r="S85" s="75">
        <f t="shared" si="1"/>
        <v>3813492152</v>
      </c>
      <c r="T85" s="76"/>
      <c r="U85" s="83">
        <v>3074150529</v>
      </c>
      <c r="V85" s="84"/>
      <c r="W85" s="92">
        <v>923136000</v>
      </c>
      <c r="X85" s="43"/>
      <c r="Y85" s="43"/>
      <c r="Z85" s="43"/>
      <c r="AA85" s="43"/>
      <c r="AB85" s="43"/>
      <c r="AC85" s="43"/>
      <c r="AD85" s="43"/>
      <c r="AE85" s="43"/>
    </row>
    <row r="86" spans="2:31" ht="13.5">
      <c r="B86" s="35" t="s">
        <v>300</v>
      </c>
      <c r="C86" s="28">
        <v>610537020</v>
      </c>
      <c r="D86" s="36">
        <v>16638676606</v>
      </c>
      <c r="F86" s="37" t="s">
        <v>642</v>
      </c>
      <c r="G86" s="28">
        <v>912121000</v>
      </c>
      <c r="H86" s="38">
        <v>1137153336</v>
      </c>
      <c r="I86" s="28"/>
      <c r="J86" s="37" t="s">
        <v>653</v>
      </c>
      <c r="K86" s="28">
        <v>912600000</v>
      </c>
      <c r="L86" s="38">
        <v>49802375977</v>
      </c>
      <c r="O86" s="98"/>
      <c r="P86" s="99"/>
      <c r="Q86" s="99" t="s">
        <v>654</v>
      </c>
      <c r="R86" s="42"/>
      <c r="S86" s="75">
        <f t="shared" si="1"/>
        <v>5425131978</v>
      </c>
      <c r="T86" s="76"/>
      <c r="U86" s="83">
        <v>4985295665</v>
      </c>
      <c r="V86" s="84"/>
      <c r="W86" s="92">
        <v>923141000</v>
      </c>
      <c r="X86" s="43"/>
      <c r="Y86" s="43"/>
      <c r="Z86" s="43"/>
      <c r="AA86" s="43"/>
      <c r="AB86" s="43"/>
      <c r="AC86" s="43"/>
      <c r="AD86" s="43"/>
      <c r="AE86" s="43"/>
    </row>
    <row r="87" spans="2:31" ht="13.5">
      <c r="B87" s="35" t="s">
        <v>655</v>
      </c>
      <c r="C87" s="28">
        <v>612100000</v>
      </c>
      <c r="D87" s="36">
        <v>7837393006</v>
      </c>
      <c r="F87" s="37" t="s">
        <v>644</v>
      </c>
      <c r="G87" s="28">
        <v>912121100</v>
      </c>
      <c r="H87" s="38">
        <v>693795387</v>
      </c>
      <c r="I87" s="28"/>
      <c r="J87" s="37" t="s">
        <v>656</v>
      </c>
      <c r="K87" s="28">
        <v>912601000</v>
      </c>
      <c r="L87" s="38">
        <v>32803219661</v>
      </c>
      <c r="O87" s="98"/>
      <c r="P87" s="99"/>
      <c r="Q87" s="99" t="s">
        <v>657</v>
      </c>
      <c r="R87" s="42"/>
      <c r="S87" s="75">
        <f t="shared" si="1"/>
        <v>198586122</v>
      </c>
      <c r="T87" s="76"/>
      <c r="U87" s="83">
        <v>176891799</v>
      </c>
      <c r="V87" s="84"/>
      <c r="W87" s="92">
        <v>923146000</v>
      </c>
      <c r="X87" s="43"/>
      <c r="Y87" s="43"/>
      <c r="Z87" s="43"/>
      <c r="AA87" s="43"/>
      <c r="AB87" s="43"/>
      <c r="AC87" s="43"/>
      <c r="AD87" s="43"/>
      <c r="AE87" s="43"/>
    </row>
    <row r="88" spans="2:31" ht="13.5">
      <c r="B88" s="35" t="s">
        <v>658</v>
      </c>
      <c r="C88" s="28">
        <v>630100100</v>
      </c>
      <c r="D88" s="36">
        <v>0</v>
      </c>
      <c r="F88" s="37" t="s">
        <v>646</v>
      </c>
      <c r="G88" s="28">
        <v>912126000</v>
      </c>
      <c r="H88" s="38">
        <v>735319641</v>
      </c>
      <c r="I88" s="28"/>
      <c r="J88" s="37" t="s">
        <v>659</v>
      </c>
      <c r="K88" s="28">
        <v>912601001</v>
      </c>
      <c r="L88" s="38">
        <v>32805994649</v>
      </c>
      <c r="O88" s="98"/>
      <c r="P88" s="99"/>
      <c r="Q88" s="99" t="s">
        <v>660</v>
      </c>
      <c r="R88" s="42"/>
      <c r="S88" s="75">
        <f t="shared" si="1"/>
        <v>74918600</v>
      </c>
      <c r="T88" s="76"/>
      <c r="U88" s="83">
        <v>92564240</v>
      </c>
      <c r="V88" s="84"/>
      <c r="W88" s="92">
        <v>923151000</v>
      </c>
      <c r="X88" s="43"/>
      <c r="Y88" s="43"/>
      <c r="Z88" s="43"/>
      <c r="AA88" s="43"/>
      <c r="AB88" s="43"/>
      <c r="AC88" s="43"/>
      <c r="AD88" s="43"/>
      <c r="AE88" s="43"/>
    </row>
    <row r="89" spans="2:31" ht="13.5">
      <c r="B89" s="35" t="s">
        <v>661</v>
      </c>
      <c r="C89" s="28">
        <v>630106000</v>
      </c>
      <c r="D89" s="36">
        <v>0</v>
      </c>
      <c r="F89" s="37" t="s">
        <v>649</v>
      </c>
      <c r="G89" s="28">
        <v>912711000</v>
      </c>
      <c r="H89" s="38">
        <v>0</v>
      </c>
      <c r="I89" s="28"/>
      <c r="J89" s="37" t="s">
        <v>662</v>
      </c>
      <c r="K89" s="28">
        <v>912601006</v>
      </c>
      <c r="L89" s="38">
        <v>-2774988</v>
      </c>
      <c r="O89" s="98"/>
      <c r="P89" s="99"/>
      <c r="Q89" s="99" t="s">
        <v>663</v>
      </c>
      <c r="R89" s="42"/>
      <c r="S89" s="75">
        <f t="shared" si="1"/>
        <v>2182740397</v>
      </c>
      <c r="T89" s="76"/>
      <c r="U89" s="83">
        <v>1801976974</v>
      </c>
      <c r="V89" s="84"/>
      <c r="W89" s="92">
        <v>923166000</v>
      </c>
      <c r="X89" s="43"/>
      <c r="Y89" s="43"/>
      <c r="Z89" s="43"/>
      <c r="AA89" s="43"/>
      <c r="AB89" s="43"/>
      <c r="AC89" s="43"/>
      <c r="AD89" s="43"/>
      <c r="AE89" s="43"/>
    </row>
    <row r="90" spans="2:31" ht="13.5">
      <c r="B90" s="35" t="s">
        <v>664</v>
      </c>
      <c r="C90" s="28">
        <v>630161000</v>
      </c>
      <c r="D90" s="36">
        <v>28801131238</v>
      </c>
      <c r="F90" s="37" t="s">
        <v>651</v>
      </c>
      <c r="G90" s="28">
        <v>912711300</v>
      </c>
      <c r="H90" s="38">
        <v>0</v>
      </c>
      <c r="I90" s="28"/>
      <c r="J90" s="37" t="s">
        <v>665</v>
      </c>
      <c r="K90" s="28">
        <v>912602000</v>
      </c>
      <c r="L90" s="38">
        <v>8757779549</v>
      </c>
      <c r="O90" s="98"/>
      <c r="P90" s="99"/>
      <c r="Q90" s="99" t="s">
        <v>666</v>
      </c>
      <c r="R90" s="42"/>
      <c r="S90" s="75">
        <f t="shared" si="1"/>
        <v>18076169829</v>
      </c>
      <c r="T90" s="76"/>
      <c r="U90" s="83">
        <v>6118924381</v>
      </c>
      <c r="V90" s="84"/>
      <c r="W90" s="92">
        <v>923171000</v>
      </c>
      <c r="X90" s="43"/>
      <c r="Y90" s="43"/>
      <c r="Z90" s="43"/>
      <c r="AA90" s="43"/>
      <c r="AB90" s="43"/>
      <c r="AC90" s="43"/>
      <c r="AD90" s="43"/>
      <c r="AE90" s="43"/>
    </row>
    <row r="91" spans="2:31" ht="13.5">
      <c r="B91" s="35" t="s">
        <v>661</v>
      </c>
      <c r="C91" s="28">
        <v>630161006</v>
      </c>
      <c r="D91" s="36">
        <v>28801131238</v>
      </c>
      <c r="F91" s="37" t="s">
        <v>653</v>
      </c>
      <c r="G91" s="28">
        <v>912600000</v>
      </c>
      <c r="H91" s="38">
        <v>86544642642</v>
      </c>
      <c r="I91" s="28"/>
      <c r="J91" s="37" t="s">
        <v>667</v>
      </c>
      <c r="K91" s="28">
        <v>912606000</v>
      </c>
      <c r="L91" s="38">
        <v>-2354883672</v>
      </c>
      <c r="O91" s="98"/>
      <c r="P91" s="99"/>
      <c r="Q91" s="99" t="s">
        <v>668</v>
      </c>
      <c r="R91" s="42"/>
      <c r="S91" s="75">
        <f t="shared" si="1"/>
        <v>1006080664</v>
      </c>
      <c r="T91" s="76"/>
      <c r="U91" s="83">
        <v>693348401</v>
      </c>
      <c r="V91" s="84"/>
      <c r="W91" s="92">
        <v>923177000</v>
      </c>
      <c r="X91" s="43"/>
      <c r="Y91" s="43"/>
      <c r="Z91" s="43"/>
      <c r="AA91" s="43"/>
      <c r="AB91" s="43"/>
      <c r="AC91" s="43"/>
      <c r="AD91" s="43"/>
      <c r="AE91" s="43"/>
    </row>
    <row r="92" spans="2:31" ht="13.5">
      <c r="B92" s="35" t="s">
        <v>669</v>
      </c>
      <c r="C92" s="28">
        <v>610591000</v>
      </c>
      <c r="D92" s="36">
        <v>528872650</v>
      </c>
      <c r="F92" s="37" t="s">
        <v>656</v>
      </c>
      <c r="G92" s="28">
        <v>912601000</v>
      </c>
      <c r="H92" s="38">
        <v>37362508698</v>
      </c>
      <c r="I92" s="28"/>
      <c r="J92" s="37" t="s">
        <v>670</v>
      </c>
      <c r="K92" s="28">
        <v>912611000</v>
      </c>
      <c r="L92" s="38">
        <v>10314838711</v>
      </c>
      <c r="O92" s="98"/>
      <c r="P92" s="99"/>
      <c r="Q92" s="99" t="s">
        <v>671</v>
      </c>
      <c r="R92" s="42"/>
      <c r="S92" s="75">
        <f t="shared" si="1"/>
        <v>55713390</v>
      </c>
      <c r="T92" s="76"/>
      <c r="U92" s="83">
        <v>53760410</v>
      </c>
      <c r="V92" s="84"/>
      <c r="W92" s="92">
        <v>923180000</v>
      </c>
      <c r="X92" s="43"/>
      <c r="Y92" s="43"/>
      <c r="Z92" s="43"/>
      <c r="AA92" s="43"/>
      <c r="AB92" s="43"/>
      <c r="AC92" s="43"/>
      <c r="AD92" s="43"/>
      <c r="AE92" s="43"/>
    </row>
    <row r="93" spans="2:31" ht="13.5">
      <c r="B93" s="35" t="s">
        <v>303</v>
      </c>
      <c r="C93" s="28">
        <v>610591060</v>
      </c>
      <c r="D93" s="36">
        <v>528872650</v>
      </c>
      <c r="F93" s="37" t="s">
        <v>659</v>
      </c>
      <c r="G93" s="28">
        <v>912601001</v>
      </c>
      <c r="H93" s="38">
        <v>37351683882</v>
      </c>
      <c r="I93" s="28"/>
      <c r="J93" s="37" t="s">
        <v>672</v>
      </c>
      <c r="K93" s="28">
        <v>912611001</v>
      </c>
      <c r="L93" s="38">
        <v>10314838711</v>
      </c>
      <c r="O93" s="98"/>
      <c r="P93" s="99"/>
      <c r="Q93" s="99" t="s">
        <v>673</v>
      </c>
      <c r="R93" s="42"/>
      <c r="S93" s="75">
        <f t="shared" si="1"/>
        <v>10845380</v>
      </c>
      <c r="T93" s="76"/>
      <c r="U93" s="83">
        <v>15741000</v>
      </c>
      <c r="V93" s="84"/>
      <c r="W93" s="92">
        <v>923181000</v>
      </c>
      <c r="X93" s="43"/>
      <c r="Y93" s="43"/>
      <c r="Z93" s="43"/>
      <c r="AA93" s="43"/>
      <c r="AB93" s="43"/>
      <c r="AC93" s="43"/>
      <c r="AD93" s="43"/>
      <c r="AE93" s="43"/>
    </row>
    <row r="94" spans="2:31" ht="13.5">
      <c r="B94" s="35" t="s">
        <v>674</v>
      </c>
      <c r="C94" s="28">
        <v>610620000</v>
      </c>
      <c r="D94" s="36">
        <v>7866838320</v>
      </c>
      <c r="F94" s="37" t="s">
        <v>662</v>
      </c>
      <c r="G94" s="28">
        <v>912601006</v>
      </c>
      <c r="H94" s="38">
        <v>10824816</v>
      </c>
      <c r="I94" s="28"/>
      <c r="J94" s="37" t="s">
        <v>675</v>
      </c>
      <c r="K94" s="28">
        <v>912616000</v>
      </c>
      <c r="L94" s="38">
        <v>265885436</v>
      </c>
      <c r="O94" s="98"/>
      <c r="P94" s="99"/>
      <c r="Q94" s="99" t="s">
        <v>676</v>
      </c>
      <c r="R94" s="42"/>
      <c r="S94" s="75">
        <f t="shared" si="1"/>
        <v>428691122</v>
      </c>
      <c r="T94" s="76"/>
      <c r="U94" s="83">
        <v>553511855</v>
      </c>
      <c r="V94" s="84"/>
      <c r="W94" s="92">
        <v>923198010</v>
      </c>
      <c r="X94" s="43"/>
      <c r="Y94" s="43"/>
      <c r="Z94" s="43"/>
      <c r="AA94" s="43"/>
      <c r="AB94" s="43"/>
      <c r="AC94" s="43"/>
      <c r="AD94" s="43"/>
      <c r="AE94" s="43"/>
    </row>
    <row r="95" spans="2:31" ht="13.5">
      <c r="B95" s="35" t="s">
        <v>677</v>
      </c>
      <c r="C95" s="28">
        <v>610622000</v>
      </c>
      <c r="D95" s="36">
        <v>840291332</v>
      </c>
      <c r="F95" s="37" t="s">
        <v>665</v>
      </c>
      <c r="G95" s="28">
        <v>912602000</v>
      </c>
      <c r="H95" s="38">
        <v>11223724523</v>
      </c>
      <c r="I95" s="28"/>
      <c r="J95" s="37" t="s">
        <v>678</v>
      </c>
      <c r="K95" s="28">
        <v>912622000</v>
      </c>
      <c r="L95" s="38">
        <v>2038335</v>
      </c>
      <c r="O95" s="98"/>
      <c r="P95" s="99"/>
      <c r="Q95" s="99" t="s">
        <v>679</v>
      </c>
      <c r="R95" s="42"/>
      <c r="S95" s="75">
        <f t="shared" si="1"/>
        <v>261097604</v>
      </c>
      <c r="T95" s="76"/>
      <c r="U95" s="83">
        <v>264359324</v>
      </c>
      <c r="V95" s="84"/>
      <c r="W95" s="92">
        <v>923198030</v>
      </c>
      <c r="X95" s="43"/>
      <c r="Y95" s="43"/>
      <c r="Z95" s="43"/>
      <c r="AA95" s="43"/>
      <c r="AB95" s="43"/>
      <c r="AC95" s="43"/>
      <c r="AD95" s="43"/>
      <c r="AE95" s="43"/>
    </row>
    <row r="96" spans="2:31" ht="13.5">
      <c r="B96" s="35" t="s">
        <v>680</v>
      </c>
      <c r="C96" s="28">
        <v>610622200</v>
      </c>
      <c r="D96" s="46">
        <v>840291332</v>
      </c>
      <c r="F96" s="37" t="s">
        <v>667</v>
      </c>
      <c r="G96" s="28">
        <v>912606000</v>
      </c>
      <c r="H96" s="38">
        <v>2067753748</v>
      </c>
      <c r="I96" s="28"/>
      <c r="J96" s="37" t="s">
        <v>681</v>
      </c>
      <c r="K96" s="28">
        <v>912698000</v>
      </c>
      <c r="L96" s="38">
        <v>13497957</v>
      </c>
      <c r="O96" s="98"/>
      <c r="P96" s="99"/>
      <c r="Q96" s="99" t="s">
        <v>682</v>
      </c>
      <c r="R96" s="42"/>
      <c r="S96" s="75">
        <f t="shared" si="1"/>
        <v>197805359</v>
      </c>
      <c r="T96" s="76"/>
      <c r="U96" s="83">
        <v>227787842</v>
      </c>
      <c r="V96" s="84"/>
      <c r="W96" s="92">
        <v>923198040</v>
      </c>
      <c r="X96" s="43"/>
      <c r="Y96" s="43"/>
      <c r="Z96" s="43"/>
      <c r="AA96" s="43"/>
      <c r="AB96" s="43"/>
      <c r="AC96" s="43"/>
      <c r="AD96" s="43"/>
      <c r="AE96" s="43"/>
    </row>
    <row r="97" spans="2:31" ht="13.5">
      <c r="B97" s="35" t="s">
        <v>683</v>
      </c>
      <c r="C97" s="28">
        <v>610623000</v>
      </c>
      <c r="D97" s="36">
        <v>6997232500</v>
      </c>
      <c r="F97" s="37" t="s">
        <v>670</v>
      </c>
      <c r="G97" s="28">
        <v>912611000</v>
      </c>
      <c r="H97" s="38">
        <v>29783966802</v>
      </c>
      <c r="I97" s="28"/>
      <c r="J97" s="37" t="s">
        <v>468</v>
      </c>
      <c r="K97" s="28">
        <v>913100000</v>
      </c>
      <c r="L97" s="38">
        <v>-1154999669</v>
      </c>
      <c r="O97" s="98"/>
      <c r="P97" s="99"/>
      <c r="Q97" s="99" t="s">
        <v>685</v>
      </c>
      <c r="R97" s="42"/>
      <c r="S97" s="75">
        <f t="shared" si="1"/>
        <v>82411920</v>
      </c>
      <c r="T97" s="76"/>
      <c r="U97" s="83">
        <v>73120610</v>
      </c>
      <c r="V97" s="84"/>
      <c r="W97" s="92">
        <v>923198050</v>
      </c>
      <c r="X97" s="43"/>
      <c r="Y97" s="43"/>
      <c r="Z97" s="43"/>
      <c r="AA97" s="43"/>
      <c r="AB97" s="43"/>
      <c r="AC97" s="43"/>
      <c r="AD97" s="43"/>
      <c r="AE97" s="43"/>
    </row>
    <row r="98" spans="2:31" ht="13.5">
      <c r="B98" s="35" t="s">
        <v>686</v>
      </c>
      <c r="C98" s="28">
        <v>610601000</v>
      </c>
      <c r="D98" s="36">
        <v>6997232500</v>
      </c>
      <c r="F98" s="37" t="s">
        <v>672</v>
      </c>
      <c r="G98" s="28">
        <v>912611001</v>
      </c>
      <c r="H98" s="38">
        <v>29783966802</v>
      </c>
      <c r="I98" s="28"/>
      <c r="J98" s="37" t="s">
        <v>656</v>
      </c>
      <c r="K98" s="28">
        <v>913101000</v>
      </c>
      <c r="L98" s="38">
        <v>-327369469</v>
      </c>
      <c r="O98" s="98"/>
      <c r="P98" s="99"/>
      <c r="Q98" s="99" t="s">
        <v>687</v>
      </c>
      <c r="R98" s="42"/>
      <c r="S98" s="75">
        <f t="shared" si="1"/>
        <v>818304168</v>
      </c>
      <c r="T98" s="76"/>
      <c r="U98" s="83">
        <v>901500888</v>
      </c>
      <c r="V98" s="84"/>
      <c r="W98" s="92">
        <v>923198070</v>
      </c>
      <c r="X98" s="43"/>
      <c r="Y98" s="43"/>
      <c r="Z98" s="43"/>
      <c r="AA98" s="43"/>
      <c r="AB98" s="43"/>
      <c r="AC98" s="43"/>
      <c r="AD98" s="43"/>
      <c r="AE98" s="43"/>
    </row>
    <row r="99" spans="2:31" ht="13.5">
      <c r="B99" s="35" t="s">
        <v>688</v>
      </c>
      <c r="C99" s="28">
        <v>610601100</v>
      </c>
      <c r="D99" s="36">
        <v>0</v>
      </c>
      <c r="F99" s="37" t="s">
        <v>675</v>
      </c>
      <c r="G99" s="28">
        <v>912616000</v>
      </c>
      <c r="H99" s="38">
        <v>6051357530</v>
      </c>
      <c r="I99" s="28"/>
      <c r="J99" s="37" t="s">
        <v>689</v>
      </c>
      <c r="K99" s="28">
        <v>913106000</v>
      </c>
      <c r="L99" s="38">
        <v>1098221237</v>
      </c>
      <c r="O99" s="98"/>
      <c r="P99" s="99"/>
      <c r="Q99" s="99" t="s">
        <v>691</v>
      </c>
      <c r="R99" s="42"/>
      <c r="S99" s="75">
        <f t="shared" si="1"/>
        <v>132968147</v>
      </c>
      <c r="T99" s="76"/>
      <c r="U99" s="83">
        <v>129606836</v>
      </c>
      <c r="V99" s="84"/>
      <c r="W99" s="92">
        <v>923198080</v>
      </c>
      <c r="X99" s="43"/>
      <c r="Y99" s="43"/>
      <c r="Z99" s="43"/>
      <c r="AA99" s="43"/>
      <c r="AB99" s="43"/>
      <c r="AC99" s="43"/>
      <c r="AD99" s="43"/>
      <c r="AE99" s="43"/>
    </row>
    <row r="100" spans="2:31" ht="13.5">
      <c r="B100" s="35" t="s">
        <v>692</v>
      </c>
      <c r="C100" s="28">
        <v>610625000</v>
      </c>
      <c r="D100" s="36">
        <v>62578600</v>
      </c>
      <c r="F100" s="37" t="s">
        <v>678</v>
      </c>
      <c r="G100" s="28">
        <v>912622000</v>
      </c>
      <c r="H100" s="38">
        <v>2038335</v>
      </c>
      <c r="I100" s="28"/>
      <c r="J100" s="37" t="s">
        <v>693</v>
      </c>
      <c r="K100" s="28">
        <v>913109000</v>
      </c>
      <c r="L100" s="38">
        <v>-1925851437</v>
      </c>
      <c r="O100" s="98"/>
      <c r="P100" s="99"/>
      <c r="Q100" s="99" t="s">
        <v>695</v>
      </c>
      <c r="R100" s="42"/>
      <c r="S100" s="75">
        <f t="shared" si="1"/>
        <v>403889541</v>
      </c>
      <c r="T100" s="76"/>
      <c r="U100" s="83">
        <v>285003487</v>
      </c>
      <c r="V100" s="84"/>
      <c r="W100" s="92">
        <v>923198000</v>
      </c>
      <c r="X100" s="43"/>
      <c r="Y100" s="43"/>
      <c r="Z100" s="43"/>
      <c r="AA100" s="43"/>
      <c r="AB100" s="43"/>
      <c r="AC100" s="43"/>
      <c r="AD100" s="43"/>
      <c r="AE100" s="43"/>
    </row>
    <row r="101" spans="2:31" ht="13.5">
      <c r="B101" s="35" t="s">
        <v>696</v>
      </c>
      <c r="C101" s="28">
        <v>610625300</v>
      </c>
      <c r="D101" s="36">
        <v>62578600</v>
      </c>
      <c r="F101" s="37" t="s">
        <v>681</v>
      </c>
      <c r="G101" s="28">
        <v>912698000</v>
      </c>
      <c r="H101" s="38">
        <v>53293006</v>
      </c>
      <c r="I101" s="28"/>
      <c r="J101" s="37" t="s">
        <v>470</v>
      </c>
      <c r="K101" s="28">
        <v>912801000</v>
      </c>
      <c r="L101" s="38">
        <v>1793078918</v>
      </c>
      <c r="O101" s="98"/>
      <c r="P101" s="99" t="s">
        <v>698</v>
      </c>
      <c r="Q101" s="99"/>
      <c r="R101" s="42"/>
      <c r="S101" s="75"/>
      <c r="T101" s="76">
        <f>SUM(S102:S103)</f>
        <v>1987318607</v>
      </c>
      <c r="U101" s="83"/>
      <c r="V101" s="84">
        <f>SUM(U102:U103)</f>
        <v>1377883967</v>
      </c>
      <c r="W101" s="91"/>
      <c r="X101" s="34"/>
      <c r="Y101" s="34"/>
      <c r="Z101" s="34"/>
      <c r="AA101" s="34"/>
      <c r="AB101" s="34"/>
      <c r="AC101" s="34"/>
      <c r="AD101" s="34"/>
      <c r="AE101" s="34"/>
    </row>
    <row r="102" spans="2:31" ht="13.5">
      <c r="B102" s="35" t="s">
        <v>699</v>
      </c>
      <c r="C102" s="28">
        <v>610629000</v>
      </c>
      <c r="D102" s="36">
        <v>-33264112</v>
      </c>
      <c r="F102" s="37" t="s">
        <v>700</v>
      </c>
      <c r="G102" s="28">
        <v>912721000</v>
      </c>
      <c r="H102" s="38">
        <v>0</v>
      </c>
      <c r="I102" s="28"/>
      <c r="J102" s="37" t="s">
        <v>701</v>
      </c>
      <c r="K102" s="28">
        <v>912801006</v>
      </c>
      <c r="L102" s="38">
        <v>1793078918</v>
      </c>
      <c r="O102" s="98"/>
      <c r="P102" s="99"/>
      <c r="Q102" s="99" t="s">
        <v>702</v>
      </c>
      <c r="R102" s="42"/>
      <c r="S102" s="75">
        <f>VLOOKUP(W102,$G:$H,2,FALSE)</f>
        <v>467991701</v>
      </c>
      <c r="T102" s="76"/>
      <c r="U102" s="83">
        <v>396294890</v>
      </c>
      <c r="V102" s="84"/>
      <c r="W102" s="92">
        <v>923156000</v>
      </c>
      <c r="X102" s="43"/>
      <c r="Y102" s="43"/>
      <c r="Z102" s="43"/>
      <c r="AA102" s="43"/>
      <c r="AB102" s="43"/>
      <c r="AC102" s="43"/>
      <c r="AD102" s="43"/>
      <c r="AE102" s="43"/>
    </row>
    <row r="103" spans="2:31" ht="13.5">
      <c r="B103" s="35" t="s">
        <v>703</v>
      </c>
      <c r="C103" s="28">
        <v>610900000</v>
      </c>
      <c r="D103" s="36">
        <v>970291908473</v>
      </c>
      <c r="F103" s="37" t="s">
        <v>704</v>
      </c>
      <c r="G103" s="28">
        <v>913100000</v>
      </c>
      <c r="H103" s="38">
        <v>1455849720</v>
      </c>
      <c r="I103" s="28"/>
      <c r="J103" s="37" t="s">
        <v>705</v>
      </c>
      <c r="K103" s="28">
        <v>912801007</v>
      </c>
      <c r="L103" s="38">
        <v>0</v>
      </c>
      <c r="O103" s="98"/>
      <c r="P103" s="99"/>
      <c r="Q103" s="99" t="s">
        <v>707</v>
      </c>
      <c r="R103" s="42"/>
      <c r="S103" s="75">
        <f>VLOOKUP(W103,$G:$H,2,FALSE)</f>
        <v>1519326906</v>
      </c>
      <c r="T103" s="76"/>
      <c r="U103" s="83">
        <v>981589077</v>
      </c>
      <c r="V103" s="84"/>
      <c r="W103" s="92">
        <v>923161000</v>
      </c>
      <c r="X103" s="43"/>
      <c r="Y103" s="43"/>
      <c r="Z103" s="43"/>
      <c r="AA103" s="43"/>
      <c r="AB103" s="43"/>
      <c r="AC103" s="43"/>
      <c r="AD103" s="43"/>
      <c r="AE103" s="43"/>
    </row>
    <row r="104" spans="2:31" ht="13.5">
      <c r="B104" s="35" t="s">
        <v>708</v>
      </c>
      <c r="C104" s="28">
        <v>611300000</v>
      </c>
      <c r="D104" s="36">
        <v>649151806504</v>
      </c>
      <c r="F104" s="37" t="s">
        <v>656</v>
      </c>
      <c r="G104" s="28">
        <v>913101000</v>
      </c>
      <c r="H104" s="38">
        <v>151768483</v>
      </c>
      <c r="I104" s="28"/>
      <c r="J104" s="37" t="s">
        <v>472</v>
      </c>
      <c r="K104" s="28">
        <v>912806000</v>
      </c>
      <c r="L104" s="38">
        <v>99423988</v>
      </c>
      <c r="O104" s="98"/>
      <c r="P104" s="99"/>
      <c r="Q104" s="99" t="s">
        <v>709</v>
      </c>
      <c r="R104" s="42"/>
      <c r="S104" s="79">
        <v>0</v>
      </c>
      <c r="T104" s="76"/>
      <c r="U104" s="79">
        <v>0</v>
      </c>
      <c r="V104" s="102"/>
      <c r="W104" s="92"/>
      <c r="X104" s="43"/>
      <c r="Y104" s="43"/>
      <c r="Z104" s="43"/>
      <c r="AA104" s="43"/>
      <c r="AB104" s="43"/>
      <c r="AC104" s="43"/>
      <c r="AD104" s="43"/>
      <c r="AE104" s="43"/>
    </row>
    <row r="105" spans="2:31" ht="13.5">
      <c r="B105" s="35" t="s">
        <v>18</v>
      </c>
      <c r="C105" s="28">
        <v>611301000</v>
      </c>
      <c r="D105" s="46">
        <v>403255550312</v>
      </c>
      <c r="F105" s="37" t="s">
        <v>689</v>
      </c>
      <c r="G105" s="28">
        <v>913106000</v>
      </c>
      <c r="H105" s="38">
        <v>1304081237</v>
      </c>
      <c r="I105" s="28"/>
      <c r="J105" s="37" t="s">
        <v>710</v>
      </c>
      <c r="K105" s="28">
        <v>912806006</v>
      </c>
      <c r="L105" s="38">
        <v>99423988</v>
      </c>
      <c r="O105" s="98" t="s">
        <v>711</v>
      </c>
      <c r="P105" s="99"/>
      <c r="Q105" s="99"/>
      <c r="R105" s="42"/>
      <c r="S105" s="75"/>
      <c r="T105" s="76">
        <f>T8-T46</f>
        <v>154234460174</v>
      </c>
      <c r="U105" s="83"/>
      <c r="V105" s="84">
        <f>V8-V46</f>
        <v>70765420056</v>
      </c>
      <c r="W105" s="91"/>
      <c r="X105" s="34"/>
      <c r="Y105" s="34"/>
      <c r="Z105" s="34"/>
      <c r="AA105" s="34"/>
      <c r="AB105" s="34"/>
      <c r="AC105" s="34"/>
      <c r="AD105" s="34"/>
      <c r="AE105" s="34"/>
    </row>
    <row r="106" spans="2:31" ht="13.5">
      <c r="B106" s="35" t="s">
        <v>19</v>
      </c>
      <c r="C106" s="28">
        <v>611301001</v>
      </c>
      <c r="D106" s="36">
        <v>280514238327</v>
      </c>
      <c r="F106" s="37" t="s">
        <v>712</v>
      </c>
      <c r="G106" s="28">
        <v>912801000</v>
      </c>
      <c r="H106" s="38">
        <v>12595269838</v>
      </c>
      <c r="I106" s="28"/>
      <c r="J106" s="37" t="s">
        <v>474</v>
      </c>
      <c r="K106" s="28">
        <v>912811000</v>
      </c>
      <c r="L106" s="38">
        <v>23122659936</v>
      </c>
      <c r="O106" s="98" t="s">
        <v>713</v>
      </c>
      <c r="P106" s="99"/>
      <c r="Q106" s="99"/>
      <c r="R106" s="42"/>
      <c r="S106" s="75"/>
      <c r="T106" s="76">
        <f>T107+T110+T112+T115</f>
        <v>11967431709</v>
      </c>
      <c r="U106" s="83"/>
      <c r="V106" s="84">
        <f>SUM(V110,V112,V115,V107)</f>
        <v>2088236305</v>
      </c>
      <c r="W106" s="91"/>
      <c r="X106" s="34"/>
      <c r="Y106" s="34"/>
      <c r="Z106" s="34"/>
      <c r="AA106" s="34"/>
      <c r="AB106" s="34"/>
      <c r="AC106" s="34"/>
      <c r="AD106" s="34"/>
      <c r="AE106" s="34"/>
    </row>
    <row r="107" spans="2:31" ht="13.5">
      <c r="B107" s="35" t="s">
        <v>20</v>
      </c>
      <c r="C107" s="28">
        <v>611301006</v>
      </c>
      <c r="D107" s="36">
        <v>122741311985</v>
      </c>
      <c r="F107" s="37" t="s">
        <v>701</v>
      </c>
      <c r="G107" s="28">
        <v>912801006</v>
      </c>
      <c r="H107" s="38">
        <v>12595269838</v>
      </c>
      <c r="I107" s="28"/>
      <c r="J107" s="37" t="s">
        <v>714</v>
      </c>
      <c r="K107" s="28">
        <v>912811006</v>
      </c>
      <c r="L107" s="38">
        <v>23122659936</v>
      </c>
      <c r="O107" s="98"/>
      <c r="P107" s="99" t="s">
        <v>716</v>
      </c>
      <c r="Q107" s="99"/>
      <c r="R107" s="42"/>
      <c r="S107" s="75"/>
      <c r="T107" s="76">
        <f>SUM(S108:S109)</f>
        <v>11601720760</v>
      </c>
      <c r="U107" s="83"/>
      <c r="V107" s="84">
        <f>SUM(U108:U109)</f>
        <v>736794865</v>
      </c>
      <c r="W107" s="91"/>
      <c r="X107" s="34"/>
      <c r="Y107" s="34"/>
      <c r="Z107" s="34"/>
      <c r="AA107" s="34"/>
      <c r="AB107" s="34"/>
      <c r="AC107" s="34"/>
      <c r="AD107" s="34"/>
      <c r="AE107" s="34"/>
    </row>
    <row r="108" spans="2:31" ht="13.5">
      <c r="B108" s="35" t="s">
        <v>21</v>
      </c>
      <c r="C108" s="28">
        <v>611321000</v>
      </c>
      <c r="D108" s="36">
        <v>245896256192</v>
      </c>
      <c r="F108" s="37" t="s">
        <v>705</v>
      </c>
      <c r="G108" s="28">
        <v>912801007</v>
      </c>
      <c r="H108" s="38">
        <v>0</v>
      </c>
      <c r="I108" s="28"/>
      <c r="J108" s="37" t="s">
        <v>717</v>
      </c>
      <c r="K108" s="28">
        <v>913211013</v>
      </c>
      <c r="L108" s="38">
        <v>0</v>
      </c>
      <c r="O108" s="98"/>
      <c r="P108" s="99"/>
      <c r="Q108" s="99" t="s">
        <v>719</v>
      </c>
      <c r="R108" s="42"/>
      <c r="S108" s="75">
        <f>VLOOKUP(W108,$G:$H,2,FALSE)</f>
        <v>11318667484</v>
      </c>
      <c r="T108" s="76"/>
      <c r="U108" s="83">
        <v>627920733</v>
      </c>
      <c r="V108" s="84"/>
      <c r="W108" s="92">
        <v>932100000</v>
      </c>
      <c r="X108" s="34"/>
      <c r="Y108" s="34"/>
      <c r="Z108" s="34"/>
      <c r="AA108" s="34"/>
      <c r="AB108" s="34"/>
      <c r="AC108" s="34"/>
      <c r="AD108" s="34"/>
      <c r="AE108" s="34"/>
    </row>
    <row r="109" spans="2:31" ht="13.5">
      <c r="B109" s="35" t="s">
        <v>22</v>
      </c>
      <c r="C109" s="28">
        <v>611321001</v>
      </c>
      <c r="D109" s="36">
        <v>199095606192</v>
      </c>
      <c r="F109" s="37" t="s">
        <v>720</v>
      </c>
      <c r="G109" s="28">
        <v>912806000</v>
      </c>
      <c r="H109" s="38">
        <v>323467741</v>
      </c>
      <c r="I109" s="28"/>
      <c r="J109" s="37" t="s">
        <v>721</v>
      </c>
      <c r="K109" s="28">
        <v>913206012</v>
      </c>
      <c r="L109" s="38">
        <v>0</v>
      </c>
      <c r="O109" s="98"/>
      <c r="P109" s="99"/>
      <c r="Q109" s="99" t="s">
        <v>723</v>
      </c>
      <c r="R109" s="42"/>
      <c r="S109" s="75">
        <f>VLOOKUP(W109,$G:$H,2,FALSE)</f>
        <v>283053276</v>
      </c>
      <c r="T109" s="76"/>
      <c r="U109" s="83">
        <v>108874132</v>
      </c>
      <c r="V109" s="84"/>
      <c r="W109" s="92">
        <v>934200000</v>
      </c>
      <c r="X109" s="34"/>
      <c r="Y109" s="34"/>
      <c r="Z109" s="34"/>
      <c r="AA109" s="34"/>
      <c r="AB109" s="34"/>
      <c r="AC109" s="34"/>
      <c r="AD109" s="34"/>
      <c r="AE109" s="34"/>
    </row>
    <row r="110" spans="2:31" ht="13.5">
      <c r="B110" s="35" t="s">
        <v>23</v>
      </c>
      <c r="C110" s="28">
        <v>611321006</v>
      </c>
      <c r="D110" s="36">
        <v>46800650000</v>
      </c>
      <c r="F110" s="37" t="s">
        <v>710</v>
      </c>
      <c r="G110" s="28">
        <v>912806006</v>
      </c>
      <c r="H110" s="38">
        <v>323467741</v>
      </c>
      <c r="I110" s="28"/>
      <c r="J110" s="37" t="s">
        <v>724</v>
      </c>
      <c r="K110" s="28">
        <v>913600000</v>
      </c>
      <c r="L110" s="38">
        <v>222610976695</v>
      </c>
      <c r="O110" s="98"/>
      <c r="P110" s="99" t="s">
        <v>725</v>
      </c>
      <c r="Q110" s="99"/>
      <c r="R110" s="42"/>
      <c r="S110" s="75"/>
      <c r="T110" s="76">
        <f>S111</f>
        <v>68759784</v>
      </c>
      <c r="U110" s="83"/>
      <c r="V110" s="84">
        <f>U111</f>
        <v>16403085</v>
      </c>
      <c r="W110" s="91"/>
      <c r="X110" s="34"/>
      <c r="Y110" s="34"/>
      <c r="Z110" s="34"/>
      <c r="AA110" s="34"/>
      <c r="AB110" s="34"/>
      <c r="AC110" s="34"/>
      <c r="AD110" s="34"/>
      <c r="AE110" s="34"/>
    </row>
    <row r="111" spans="2:31" ht="13.5">
      <c r="B111" s="35" t="s">
        <v>726</v>
      </c>
      <c r="C111" s="28">
        <v>611500000</v>
      </c>
      <c r="D111" s="36">
        <v>126000000000</v>
      </c>
      <c r="F111" s="37" t="s">
        <v>727</v>
      </c>
      <c r="G111" s="28">
        <v>912811000</v>
      </c>
      <c r="H111" s="38">
        <v>170869818053</v>
      </c>
      <c r="I111" s="28"/>
      <c r="J111" s="37" t="s">
        <v>728</v>
      </c>
      <c r="K111" s="28">
        <v>913621000</v>
      </c>
      <c r="L111" s="38">
        <v>204117075160</v>
      </c>
      <c r="O111" s="98"/>
      <c r="P111" s="99"/>
      <c r="Q111" s="99" t="s">
        <v>729</v>
      </c>
      <c r="R111" s="42"/>
      <c r="S111" s="75">
        <f>VLOOKUP(W111,$G:$H,2,FALSE)</f>
        <v>68759784</v>
      </c>
      <c r="T111" s="76"/>
      <c r="U111" s="83">
        <v>16403085</v>
      </c>
      <c r="V111" s="84"/>
      <c r="W111" s="92">
        <v>934200002</v>
      </c>
      <c r="X111" s="43"/>
      <c r="Y111" s="43"/>
      <c r="Z111" s="43"/>
      <c r="AA111" s="43"/>
      <c r="AB111" s="43"/>
      <c r="AC111" s="43"/>
      <c r="AD111" s="43"/>
      <c r="AE111" s="43"/>
    </row>
    <row r="112" spans="2:31" ht="13.5">
      <c r="B112" s="35" t="s">
        <v>730</v>
      </c>
      <c r="C112" s="28">
        <v>611700000</v>
      </c>
      <c r="D112" s="36">
        <v>4678724281</v>
      </c>
      <c r="F112" s="37" t="s">
        <v>714</v>
      </c>
      <c r="G112" s="28">
        <v>912811006</v>
      </c>
      <c r="H112" s="38">
        <v>170869818053</v>
      </c>
      <c r="I112" s="28"/>
      <c r="J112" s="37" t="s">
        <v>731</v>
      </c>
      <c r="K112" s="28">
        <v>913621100</v>
      </c>
      <c r="L112" s="38">
        <v>3253760000</v>
      </c>
      <c r="O112" s="98"/>
      <c r="P112" s="99" t="s">
        <v>732</v>
      </c>
      <c r="Q112" s="99"/>
      <c r="R112" s="42"/>
      <c r="S112" s="75"/>
      <c r="T112" s="76">
        <f>SUM(S113:S114)</f>
        <v>176500000</v>
      </c>
      <c r="U112" s="83"/>
      <c r="V112" s="84">
        <f>SUM(U113:U114)</f>
        <v>717920000</v>
      </c>
      <c r="W112" s="91"/>
      <c r="X112" s="34"/>
      <c r="Y112" s="34"/>
      <c r="Z112" s="34"/>
      <c r="AA112" s="34"/>
      <c r="AB112" s="34"/>
      <c r="AC112" s="34"/>
      <c r="AD112" s="34"/>
      <c r="AE112" s="34"/>
    </row>
    <row r="113" spans="2:31" ht="13.5">
      <c r="B113" s="35" t="s">
        <v>24</v>
      </c>
      <c r="C113" s="28">
        <v>611701500</v>
      </c>
      <c r="D113" s="36">
        <v>4673720258</v>
      </c>
      <c r="F113" s="37" t="s">
        <v>733</v>
      </c>
      <c r="G113" s="28">
        <v>913211013</v>
      </c>
      <c r="H113" s="38">
        <v>0</v>
      </c>
      <c r="I113" s="28"/>
      <c r="J113" s="37" t="s">
        <v>734</v>
      </c>
      <c r="K113" s="28">
        <v>913621110</v>
      </c>
      <c r="L113" s="38">
        <v>3253760000</v>
      </c>
      <c r="O113" s="98"/>
      <c r="P113" s="99"/>
      <c r="Q113" s="99" t="s">
        <v>735</v>
      </c>
      <c r="R113" s="42"/>
      <c r="S113" s="75">
        <f>VLOOKUP(W113,$G:$H,2,FALSE)</f>
        <v>176500000</v>
      </c>
      <c r="T113" s="76"/>
      <c r="U113" s="83">
        <v>642920000</v>
      </c>
      <c r="V113" s="84"/>
      <c r="W113" s="92">
        <v>930101002</v>
      </c>
      <c r="X113" s="43"/>
      <c r="Y113" s="43"/>
      <c r="Z113" s="43"/>
      <c r="AA113" s="43"/>
      <c r="AB113" s="43"/>
      <c r="AC113" s="43"/>
      <c r="AD113" s="43"/>
      <c r="AE113" s="43"/>
    </row>
    <row r="114" spans="2:31" ht="13.5">
      <c r="B114" s="35" t="s">
        <v>193</v>
      </c>
      <c r="C114" s="28">
        <v>611702000</v>
      </c>
      <c r="D114" s="36">
        <v>4541720272</v>
      </c>
      <c r="F114" s="37" t="s">
        <v>721</v>
      </c>
      <c r="G114" s="28">
        <v>913206012</v>
      </c>
      <c r="H114" s="38">
        <v>0</v>
      </c>
      <c r="I114" s="28"/>
      <c r="J114" s="37" t="s">
        <v>736</v>
      </c>
      <c r="K114" s="28">
        <v>913621200</v>
      </c>
      <c r="L114" s="38">
        <v>11777905418</v>
      </c>
      <c r="O114" s="98"/>
      <c r="P114" s="99"/>
      <c r="Q114" s="99" t="s">
        <v>738</v>
      </c>
      <c r="R114" s="42"/>
      <c r="S114" s="79">
        <v>0</v>
      </c>
      <c r="T114" s="76"/>
      <c r="U114" s="83">
        <v>75000000</v>
      </c>
      <c r="V114" s="84"/>
      <c r="W114" s="92"/>
      <c r="X114" s="43"/>
      <c r="Y114" s="43"/>
      <c r="Z114" s="43"/>
      <c r="AA114" s="43"/>
      <c r="AB114" s="43"/>
      <c r="AC114" s="43"/>
      <c r="AD114" s="43"/>
      <c r="AE114" s="43"/>
    </row>
    <row r="115" spans="2:31" ht="13.5">
      <c r="B115" s="35" t="s">
        <v>194</v>
      </c>
      <c r="C115" s="28">
        <v>630511011</v>
      </c>
      <c r="D115" s="36">
        <v>65750000</v>
      </c>
      <c r="F115" s="37" t="s">
        <v>724</v>
      </c>
      <c r="G115" s="28">
        <v>913600000</v>
      </c>
      <c r="H115" s="38">
        <v>980092439620</v>
      </c>
      <c r="I115" s="28"/>
      <c r="J115" s="37" t="s">
        <v>739</v>
      </c>
      <c r="K115" s="28">
        <v>913621210</v>
      </c>
      <c r="L115" s="38">
        <v>8937931000</v>
      </c>
      <c r="O115" s="98"/>
      <c r="P115" s="99" t="s">
        <v>741</v>
      </c>
      <c r="Q115" s="99"/>
      <c r="R115" s="42"/>
      <c r="S115" s="75"/>
      <c r="T115" s="76">
        <f>SUM(S116:S118)</f>
        <v>120451165</v>
      </c>
      <c r="U115" s="83"/>
      <c r="V115" s="84">
        <f>SUM(U116:U118)</f>
        <v>617118355</v>
      </c>
      <c r="W115" s="91"/>
      <c r="X115" s="34"/>
      <c r="Y115" s="34"/>
      <c r="Z115" s="34"/>
      <c r="AA115" s="34"/>
      <c r="AB115" s="34"/>
      <c r="AC115" s="34"/>
      <c r="AD115" s="34"/>
      <c r="AE115" s="34"/>
    </row>
    <row r="116" spans="2:31" ht="13.5">
      <c r="B116" s="35" t="s">
        <v>195</v>
      </c>
      <c r="C116" s="28">
        <v>630511016</v>
      </c>
      <c r="D116" s="36">
        <v>66249986</v>
      </c>
      <c r="F116" s="37" t="s">
        <v>728</v>
      </c>
      <c r="G116" s="28">
        <v>913621000</v>
      </c>
      <c r="H116" s="38">
        <v>953877269403</v>
      </c>
      <c r="I116" s="28"/>
      <c r="J116" s="37" t="s">
        <v>742</v>
      </c>
      <c r="K116" s="28">
        <v>913621230</v>
      </c>
      <c r="L116" s="38">
        <v>2839974418</v>
      </c>
      <c r="O116" s="98"/>
      <c r="P116" s="99"/>
      <c r="Q116" s="99" t="s">
        <v>744</v>
      </c>
      <c r="R116" s="42"/>
      <c r="S116" s="75">
        <f>VLOOKUP(W116,$G:$H,2,FALSE)</f>
        <v>120451165</v>
      </c>
      <c r="T116" s="76"/>
      <c r="U116" s="83">
        <v>104929689</v>
      </c>
      <c r="V116" s="84"/>
      <c r="W116" s="92">
        <v>939800000</v>
      </c>
      <c r="X116" s="43"/>
      <c r="Y116" s="43"/>
      <c r="Z116" s="43"/>
      <c r="AA116" s="43"/>
      <c r="AB116" s="43"/>
      <c r="AC116" s="43"/>
      <c r="AD116" s="43"/>
      <c r="AE116" s="43"/>
    </row>
    <row r="117" spans="2:31" ht="13.5">
      <c r="B117" s="35" t="s">
        <v>25</v>
      </c>
      <c r="C117" s="28">
        <v>611706000</v>
      </c>
      <c r="D117" s="36">
        <v>5004023</v>
      </c>
      <c r="F117" s="37" t="s">
        <v>731</v>
      </c>
      <c r="G117" s="28">
        <v>913621100</v>
      </c>
      <c r="H117" s="38">
        <v>15834934023</v>
      </c>
      <c r="I117" s="28"/>
      <c r="J117" s="37" t="s">
        <v>745</v>
      </c>
      <c r="K117" s="28">
        <v>913621300</v>
      </c>
      <c r="L117" s="38">
        <v>189067336142</v>
      </c>
      <c r="O117" s="98"/>
      <c r="P117" s="99"/>
      <c r="Q117" s="99" t="s">
        <v>747</v>
      </c>
      <c r="R117" s="42"/>
      <c r="S117" s="79">
        <v>0</v>
      </c>
      <c r="T117" s="76"/>
      <c r="U117" s="83">
        <v>42188666</v>
      </c>
      <c r="V117" s="84"/>
      <c r="W117" s="92"/>
      <c r="X117" s="43"/>
      <c r="Y117" s="43"/>
      <c r="Z117" s="43"/>
      <c r="AA117" s="43"/>
      <c r="AB117" s="43"/>
      <c r="AC117" s="43"/>
      <c r="AD117" s="43"/>
      <c r="AE117" s="43"/>
    </row>
    <row r="118" spans="2:31" ht="13.5">
      <c r="B118" s="35" t="s">
        <v>748</v>
      </c>
      <c r="C118" s="28">
        <v>611790000</v>
      </c>
      <c r="D118" s="36">
        <v>2500000000</v>
      </c>
      <c r="F118" s="37" t="s">
        <v>734</v>
      </c>
      <c r="G118" s="28">
        <v>913621110</v>
      </c>
      <c r="H118" s="38">
        <v>15831810000</v>
      </c>
      <c r="I118" s="28"/>
      <c r="J118" s="37" t="s">
        <v>749</v>
      </c>
      <c r="K118" s="28">
        <v>913621310</v>
      </c>
      <c r="L118" s="38">
        <v>144717912773</v>
      </c>
      <c r="O118" s="98"/>
      <c r="P118" s="99"/>
      <c r="Q118" s="99" t="s">
        <v>750</v>
      </c>
      <c r="R118" s="42"/>
      <c r="S118" s="79">
        <v>0</v>
      </c>
      <c r="T118" s="76"/>
      <c r="U118" s="83">
        <v>470000000</v>
      </c>
      <c r="V118" s="84"/>
      <c r="W118" s="92"/>
      <c r="X118" s="43"/>
      <c r="Y118" s="43"/>
      <c r="Z118" s="43"/>
      <c r="AA118" s="43"/>
      <c r="AB118" s="43"/>
      <c r="AC118" s="43"/>
      <c r="AD118" s="43"/>
      <c r="AE118" s="43"/>
    </row>
    <row r="119" spans="2:31" ht="13.5">
      <c r="B119" s="35" t="s">
        <v>751</v>
      </c>
      <c r="C119" s="28">
        <v>611800000</v>
      </c>
      <c r="D119" s="36">
        <v>14212454068</v>
      </c>
      <c r="F119" s="37" t="s">
        <v>752</v>
      </c>
      <c r="G119" s="28">
        <v>913621130</v>
      </c>
      <c r="H119" s="38">
        <v>3124023</v>
      </c>
      <c r="I119" s="28"/>
      <c r="J119" s="37" t="s">
        <v>753</v>
      </c>
      <c r="K119" s="28">
        <v>913621315</v>
      </c>
      <c r="L119" s="38">
        <v>1848114000</v>
      </c>
      <c r="O119" s="98" t="s">
        <v>755</v>
      </c>
      <c r="P119" s="99"/>
      <c r="Q119" s="99"/>
      <c r="R119" s="42"/>
      <c r="S119" s="75"/>
      <c r="T119" s="76">
        <f>T120+T122+T124+T126</f>
        <v>899387361</v>
      </c>
      <c r="U119" s="83"/>
      <c r="V119" s="84">
        <f>SUM(V122,V124,V126,V120)</f>
        <v>1485463387</v>
      </c>
      <c r="W119" s="91"/>
      <c r="X119" s="34"/>
      <c r="Y119" s="34"/>
      <c r="Z119" s="34"/>
      <c r="AA119" s="34"/>
      <c r="AB119" s="34"/>
      <c r="AC119" s="34"/>
      <c r="AD119" s="34"/>
      <c r="AE119" s="34"/>
    </row>
    <row r="120" spans="2:31" ht="13.5">
      <c r="B120" s="35" t="s">
        <v>756</v>
      </c>
      <c r="C120" s="28">
        <v>611800100</v>
      </c>
      <c r="D120" s="36">
        <v>14212454068</v>
      </c>
      <c r="F120" s="37" t="s">
        <v>736</v>
      </c>
      <c r="G120" s="28">
        <v>913621200</v>
      </c>
      <c r="H120" s="38">
        <v>53478278580</v>
      </c>
      <c r="I120" s="28"/>
      <c r="J120" s="37" t="s">
        <v>757</v>
      </c>
      <c r="K120" s="28">
        <v>913621320</v>
      </c>
      <c r="L120" s="38">
        <v>42233203000</v>
      </c>
      <c r="O120" s="98"/>
      <c r="P120" s="99" t="s">
        <v>759</v>
      </c>
      <c r="Q120" s="99"/>
      <c r="R120" s="42"/>
      <c r="S120" s="75"/>
      <c r="T120" s="76">
        <f>S121</f>
        <v>688565291</v>
      </c>
      <c r="U120" s="83"/>
      <c r="V120" s="84">
        <f>U121</f>
        <v>1155414215</v>
      </c>
      <c r="W120" s="91"/>
      <c r="X120" s="34"/>
      <c r="Y120" s="34"/>
      <c r="Z120" s="34"/>
      <c r="AA120" s="34"/>
      <c r="AB120" s="34"/>
      <c r="AC120" s="34"/>
      <c r="AD120" s="34"/>
      <c r="AE120" s="34"/>
    </row>
    <row r="121" spans="2:31" ht="13.5">
      <c r="B121" s="35" t="s">
        <v>760</v>
      </c>
      <c r="C121" s="28">
        <v>610549000</v>
      </c>
      <c r="D121" s="36">
        <v>210250000000</v>
      </c>
      <c r="F121" s="37" t="s">
        <v>739</v>
      </c>
      <c r="G121" s="28">
        <v>913621210</v>
      </c>
      <c r="H121" s="38">
        <v>42006699000</v>
      </c>
      <c r="I121" s="28"/>
      <c r="J121" s="37" t="s">
        <v>761</v>
      </c>
      <c r="K121" s="28">
        <v>913621330</v>
      </c>
      <c r="L121" s="38">
        <v>185367350</v>
      </c>
      <c r="O121" s="98"/>
      <c r="P121" s="99"/>
      <c r="Q121" s="99" t="s">
        <v>763</v>
      </c>
      <c r="R121" s="42"/>
      <c r="S121" s="75">
        <f>VLOOKUP(W121,$G:$H,2,FALSE)</f>
        <v>688565291</v>
      </c>
      <c r="T121" s="76"/>
      <c r="U121" s="83">
        <v>1155414215</v>
      </c>
      <c r="V121" s="84"/>
      <c r="W121" s="92">
        <v>940000001</v>
      </c>
      <c r="X121" s="34"/>
      <c r="Y121" s="34"/>
      <c r="Z121" s="34"/>
      <c r="AA121" s="34"/>
      <c r="AB121" s="34"/>
      <c r="AC121" s="34"/>
      <c r="AD121" s="34"/>
      <c r="AE121" s="34"/>
    </row>
    <row r="122" spans="2:31" ht="13.5">
      <c r="B122" s="35" t="s">
        <v>764</v>
      </c>
      <c r="C122" s="28">
        <v>618100000</v>
      </c>
      <c r="D122" s="36">
        <v>-23627484183</v>
      </c>
      <c r="F122" s="37" t="s">
        <v>742</v>
      </c>
      <c r="G122" s="28">
        <v>913621230</v>
      </c>
      <c r="H122" s="38">
        <v>11471579580</v>
      </c>
      <c r="I122" s="28"/>
      <c r="J122" s="37" t="s">
        <v>765</v>
      </c>
      <c r="K122" s="28">
        <v>913621340</v>
      </c>
      <c r="L122" s="38">
        <v>82739019</v>
      </c>
      <c r="O122" s="98"/>
      <c r="P122" s="99" t="s">
        <v>766</v>
      </c>
      <c r="Q122" s="99"/>
      <c r="R122" s="42"/>
      <c r="S122" s="75"/>
      <c r="T122" s="76">
        <f>S123</f>
        <v>35001589</v>
      </c>
      <c r="U122" s="83"/>
      <c r="V122" s="84">
        <f>U123</f>
        <v>4563033</v>
      </c>
      <c r="W122" s="91"/>
      <c r="X122" s="34"/>
      <c r="Y122" s="34"/>
      <c r="Z122" s="34"/>
      <c r="AA122" s="34"/>
      <c r="AB122" s="34"/>
      <c r="AC122" s="34"/>
      <c r="AD122" s="34"/>
      <c r="AE122" s="34"/>
    </row>
    <row r="123" spans="2:31" ht="13.5">
      <c r="B123" s="35" t="s">
        <v>122</v>
      </c>
      <c r="C123" s="28">
        <v>618300000</v>
      </c>
      <c r="D123" s="36">
        <v>-160306784</v>
      </c>
      <c r="F123" s="37" t="s">
        <v>767</v>
      </c>
      <c r="G123" s="28">
        <v>913621240</v>
      </c>
      <c r="H123" s="38">
        <v>0</v>
      </c>
      <c r="I123" s="28"/>
      <c r="J123" s="37" t="s">
        <v>768</v>
      </c>
      <c r="K123" s="28">
        <v>913621500</v>
      </c>
      <c r="L123" s="38">
        <v>18073600</v>
      </c>
      <c r="O123" s="98"/>
      <c r="P123" s="99"/>
      <c r="Q123" s="99" t="s">
        <v>770</v>
      </c>
      <c r="R123" s="42"/>
      <c r="S123" s="75">
        <f>VLOOKUP(W123,$G:$H,2,FALSE)</f>
        <v>35001589</v>
      </c>
      <c r="T123" s="76"/>
      <c r="U123" s="83">
        <v>4563033</v>
      </c>
      <c r="V123" s="84"/>
      <c r="W123" s="92">
        <v>943800002</v>
      </c>
      <c r="X123" s="43"/>
      <c r="Y123" s="43"/>
      <c r="Z123" s="43"/>
      <c r="AA123" s="43"/>
      <c r="AB123" s="43"/>
      <c r="AC123" s="43"/>
      <c r="AD123" s="43"/>
      <c r="AE123" s="43"/>
    </row>
    <row r="124" spans="2:31" ht="13.5">
      <c r="B124" s="35" t="s">
        <v>771</v>
      </c>
      <c r="C124" s="28">
        <v>631309000</v>
      </c>
      <c r="D124" s="36">
        <v>-65142751</v>
      </c>
      <c r="F124" s="37" t="s">
        <v>745</v>
      </c>
      <c r="G124" s="28">
        <v>913621300</v>
      </c>
      <c r="H124" s="38">
        <v>884278642965</v>
      </c>
      <c r="I124" s="28"/>
      <c r="J124" s="37" t="s">
        <v>772</v>
      </c>
      <c r="K124" s="28">
        <v>913621530</v>
      </c>
      <c r="L124" s="38">
        <v>18073600</v>
      </c>
      <c r="O124" s="98"/>
      <c r="P124" s="99" t="s">
        <v>774</v>
      </c>
      <c r="Q124" s="99"/>
      <c r="R124" s="42"/>
      <c r="S124" s="75"/>
      <c r="T124" s="76">
        <f>S125</f>
        <v>2728000</v>
      </c>
      <c r="U124" s="83"/>
      <c r="V124" s="80">
        <f>U125</f>
        <v>0</v>
      </c>
      <c r="W124" s="91"/>
      <c r="X124" s="34"/>
      <c r="Y124" s="34"/>
      <c r="Z124" s="34"/>
      <c r="AA124" s="34"/>
      <c r="AB124" s="34"/>
      <c r="AC124" s="34"/>
      <c r="AD124" s="34"/>
      <c r="AE124" s="34"/>
    </row>
    <row r="125" spans="2:31" ht="13.5">
      <c r="B125" s="35" t="s">
        <v>325</v>
      </c>
      <c r="C125" s="28">
        <v>631310000</v>
      </c>
      <c r="D125" s="36">
        <v>-14212454068</v>
      </c>
      <c r="F125" s="37" t="s">
        <v>749</v>
      </c>
      <c r="G125" s="28">
        <v>913621310</v>
      </c>
      <c r="H125" s="38">
        <v>594026648000</v>
      </c>
      <c r="I125" s="28"/>
      <c r="J125" s="37" t="s">
        <v>775</v>
      </c>
      <c r="K125" s="28">
        <v>913621540</v>
      </c>
      <c r="L125" s="38">
        <v>0</v>
      </c>
      <c r="O125" s="98"/>
      <c r="P125" s="99"/>
      <c r="Q125" s="99" t="s">
        <v>777</v>
      </c>
      <c r="R125" s="48"/>
      <c r="S125" s="75">
        <f>VLOOKUP(W125,$G:$H,2,FALSE)</f>
        <v>2728000</v>
      </c>
      <c r="T125" s="76"/>
      <c r="U125" s="79">
        <v>0</v>
      </c>
      <c r="V125" s="84"/>
      <c r="W125" s="92">
        <v>940101003</v>
      </c>
      <c r="X125" s="43"/>
      <c r="Y125" s="43"/>
      <c r="Z125" s="43"/>
      <c r="AA125" s="43"/>
      <c r="AB125" s="43"/>
      <c r="AC125" s="43"/>
      <c r="AD125" s="43"/>
      <c r="AE125" s="43"/>
    </row>
    <row r="126" spans="2:31" ht="13.5">
      <c r="B126" s="35" t="s">
        <v>778</v>
      </c>
      <c r="C126" s="28">
        <v>631322000</v>
      </c>
      <c r="D126" s="36">
        <v>-9189580580</v>
      </c>
      <c r="F126" s="37" t="s">
        <v>753</v>
      </c>
      <c r="G126" s="28">
        <v>913621315</v>
      </c>
      <c r="H126" s="38">
        <v>4484315500</v>
      </c>
      <c r="I126" s="28"/>
      <c r="J126" s="37" t="s">
        <v>779</v>
      </c>
      <c r="K126" s="28">
        <v>913626000</v>
      </c>
      <c r="L126" s="38">
        <v>18493901535</v>
      </c>
      <c r="O126" s="98"/>
      <c r="P126" s="99" t="s">
        <v>780</v>
      </c>
      <c r="Q126" s="99"/>
      <c r="R126" s="42"/>
      <c r="S126" s="75"/>
      <c r="T126" s="76">
        <f>SUM(S127:S128)</f>
        <v>173092481</v>
      </c>
      <c r="U126" s="83"/>
      <c r="V126" s="84">
        <f>SUM(U127:U128)</f>
        <v>325486139</v>
      </c>
      <c r="W126" s="91"/>
      <c r="X126" s="34"/>
      <c r="Y126" s="34"/>
      <c r="Z126" s="34"/>
      <c r="AA126" s="34"/>
      <c r="AB126" s="34"/>
      <c r="AC126" s="34"/>
      <c r="AD126" s="34"/>
      <c r="AE126" s="34"/>
    </row>
    <row r="127" spans="2:31" ht="13.5">
      <c r="B127" s="35" t="s">
        <v>781</v>
      </c>
      <c r="C127" s="28">
        <v>619902001</v>
      </c>
      <c r="D127" s="36">
        <v>41758175</v>
      </c>
      <c r="F127" s="37" t="s">
        <v>757</v>
      </c>
      <c r="G127" s="28">
        <v>913621320</v>
      </c>
      <c r="H127" s="38">
        <v>281529416900</v>
      </c>
      <c r="I127" s="28"/>
      <c r="J127" s="37" t="s">
        <v>782</v>
      </c>
      <c r="K127" s="28">
        <v>913626100</v>
      </c>
      <c r="L127" s="38">
        <v>118970000</v>
      </c>
      <c r="O127" s="98"/>
      <c r="P127" s="99"/>
      <c r="Q127" s="99" t="s">
        <v>784</v>
      </c>
      <c r="R127" s="42"/>
      <c r="S127" s="75">
        <f>VLOOKUP(W127,$G:$H,2,FALSE)</f>
        <v>10742352</v>
      </c>
      <c r="T127" s="76"/>
      <c r="U127" s="83">
        <v>7348494</v>
      </c>
      <c r="V127" s="84"/>
      <c r="W127" s="92">
        <v>944100000</v>
      </c>
      <c r="X127" s="43"/>
      <c r="Y127" s="43"/>
      <c r="Z127" s="43"/>
      <c r="AA127" s="43"/>
      <c r="AB127" s="43"/>
      <c r="AC127" s="43"/>
      <c r="AD127" s="43"/>
      <c r="AE127" s="43"/>
    </row>
    <row r="128" spans="2:31" ht="13.5">
      <c r="B128" s="35" t="s">
        <v>785</v>
      </c>
      <c r="C128" s="28">
        <v>619902002</v>
      </c>
      <c r="D128" s="36">
        <v>41758175</v>
      </c>
      <c r="F128" s="37" t="s">
        <v>761</v>
      </c>
      <c r="G128" s="28">
        <v>913621330</v>
      </c>
      <c r="H128" s="38">
        <v>3766663401</v>
      </c>
      <c r="I128" s="28"/>
      <c r="J128" s="37" t="s">
        <v>786</v>
      </c>
      <c r="K128" s="28">
        <v>913626110</v>
      </c>
      <c r="L128" s="38">
        <v>118970000</v>
      </c>
      <c r="O128" s="98"/>
      <c r="P128" s="99"/>
      <c r="Q128" s="99" t="s">
        <v>787</v>
      </c>
      <c r="R128" s="42"/>
      <c r="S128" s="75">
        <f>VLOOKUP(W128,$G:$H,2,FALSE)</f>
        <v>162350129</v>
      </c>
      <c r="T128" s="76"/>
      <c r="U128" s="83">
        <v>318137645</v>
      </c>
      <c r="V128" s="84"/>
      <c r="W128" s="92">
        <v>949899000</v>
      </c>
      <c r="X128" s="43"/>
      <c r="Y128" s="43"/>
      <c r="Z128" s="43"/>
      <c r="AA128" s="43"/>
      <c r="AB128" s="43"/>
      <c r="AC128" s="43"/>
      <c r="AD128" s="43"/>
      <c r="AE128" s="43"/>
    </row>
    <row r="129" spans="2:31" ht="13.5">
      <c r="B129" s="35" t="s">
        <v>788</v>
      </c>
      <c r="C129" s="28">
        <v>619902004</v>
      </c>
      <c r="D129" s="36">
        <v>12831834022</v>
      </c>
      <c r="F129" s="37" t="s">
        <v>765</v>
      </c>
      <c r="G129" s="28">
        <v>913621340</v>
      </c>
      <c r="H129" s="38">
        <v>471599164</v>
      </c>
      <c r="I129" s="28"/>
      <c r="J129" s="37" t="s">
        <v>789</v>
      </c>
      <c r="K129" s="28">
        <v>913626200</v>
      </c>
      <c r="L129" s="38">
        <v>417151590</v>
      </c>
      <c r="O129" s="98" t="s">
        <v>791</v>
      </c>
      <c r="P129" s="99"/>
      <c r="Q129" s="99"/>
      <c r="R129" s="42"/>
      <c r="S129" s="75"/>
      <c r="T129" s="76">
        <f>T105+T106-T119</f>
        <v>165302504522</v>
      </c>
      <c r="U129" s="83"/>
      <c r="V129" s="84">
        <f>V105+V106-V119</f>
        <v>71368192974</v>
      </c>
      <c r="W129" s="91"/>
      <c r="X129" s="34"/>
      <c r="Y129" s="34"/>
      <c r="Z129" s="34"/>
      <c r="AA129" s="34"/>
      <c r="AB129" s="34"/>
      <c r="AC129" s="34"/>
      <c r="AD129" s="34"/>
      <c r="AE129" s="34"/>
    </row>
    <row r="130" spans="2:31" ht="13.5">
      <c r="B130" s="35" t="s">
        <v>792</v>
      </c>
      <c r="C130" s="28">
        <v>619902006</v>
      </c>
      <c r="D130" s="36">
        <v>12831834022</v>
      </c>
      <c r="F130" s="37" t="s">
        <v>793</v>
      </c>
      <c r="G130" s="28">
        <v>913621350</v>
      </c>
      <c r="H130" s="38">
        <v>0</v>
      </c>
      <c r="I130" s="28"/>
      <c r="J130" s="37" t="s">
        <v>794</v>
      </c>
      <c r="K130" s="28">
        <v>913626210</v>
      </c>
      <c r="L130" s="38">
        <v>-550588000</v>
      </c>
      <c r="O130" s="98" t="s">
        <v>796</v>
      </c>
      <c r="P130" s="99"/>
      <c r="Q130" s="99"/>
      <c r="R130" s="42"/>
      <c r="S130" s="75"/>
      <c r="T130" s="76">
        <f>VLOOKUP(W130,$G:$H,2,FALSE)</f>
        <v>39891631226</v>
      </c>
      <c r="U130" s="83"/>
      <c r="V130" s="84">
        <v>19387785441</v>
      </c>
      <c r="W130" s="91">
        <v>980100000</v>
      </c>
      <c r="X130" s="34"/>
      <c r="Y130" s="34"/>
      <c r="Z130" s="34"/>
      <c r="AA130" s="34"/>
      <c r="AB130" s="34"/>
      <c r="AC130" s="34"/>
      <c r="AD130" s="34"/>
      <c r="AE130" s="34"/>
    </row>
    <row r="131" spans="2:31" ht="13.5">
      <c r="B131" s="35" t="s">
        <v>797</v>
      </c>
      <c r="C131" s="28">
        <v>619902007</v>
      </c>
      <c r="D131" s="36">
        <v>7291397342</v>
      </c>
      <c r="F131" s="37" t="s">
        <v>768</v>
      </c>
      <c r="G131" s="28">
        <v>913621500</v>
      </c>
      <c r="H131" s="38">
        <v>285413835</v>
      </c>
      <c r="I131" s="28"/>
      <c r="J131" s="37" t="s">
        <v>798</v>
      </c>
      <c r="K131" s="28">
        <v>913626230</v>
      </c>
      <c r="L131" s="38">
        <v>160712370</v>
      </c>
      <c r="O131" s="98" t="s">
        <v>800</v>
      </c>
      <c r="P131" s="99"/>
      <c r="Q131" s="99"/>
      <c r="R131" s="42"/>
      <c r="S131" s="75"/>
      <c r="T131" s="76">
        <f>T129-T130</f>
        <v>125410873296</v>
      </c>
      <c r="U131" s="83"/>
      <c r="V131" s="84">
        <f>V129-V130</f>
        <v>51980407533</v>
      </c>
      <c r="W131" s="92"/>
      <c r="X131" s="43"/>
      <c r="Y131" s="43"/>
      <c r="Z131" s="43"/>
      <c r="AA131" s="43"/>
      <c r="AB131" s="43"/>
      <c r="AC131" s="43"/>
      <c r="AD131" s="43"/>
      <c r="AE131" s="43"/>
    </row>
    <row r="132" spans="2:31" ht="13.5">
      <c r="B132" s="35" t="s">
        <v>27</v>
      </c>
      <c r="C132" s="28">
        <v>630711000</v>
      </c>
      <c r="D132" s="36">
        <v>772864017</v>
      </c>
      <c r="F132" s="37" t="s">
        <v>772</v>
      </c>
      <c r="G132" s="28">
        <v>913621530</v>
      </c>
      <c r="H132" s="38">
        <v>283641480</v>
      </c>
      <c r="I132" s="28"/>
      <c r="J132" s="37" t="s">
        <v>801</v>
      </c>
      <c r="K132" s="28">
        <v>913626240</v>
      </c>
      <c r="L132" s="38">
        <v>807027220</v>
      </c>
      <c r="O132" s="98" t="s">
        <v>803</v>
      </c>
      <c r="P132" s="99"/>
      <c r="Q132" s="99"/>
      <c r="R132" s="42"/>
      <c r="S132" s="75"/>
      <c r="T132" s="80">
        <v>0</v>
      </c>
      <c r="U132" s="83"/>
      <c r="V132" s="105">
        <v>0</v>
      </c>
      <c r="W132" s="91"/>
      <c r="X132" s="34"/>
      <c r="Y132" s="34"/>
      <c r="Z132" s="34"/>
      <c r="AA132" s="34"/>
      <c r="AB132" s="34"/>
      <c r="AC132" s="34"/>
      <c r="AD132" s="34"/>
      <c r="AE132" s="34"/>
    </row>
    <row r="133" spans="2:31" ht="13.5">
      <c r="B133" s="35" t="s">
        <v>28</v>
      </c>
      <c r="C133" s="28">
        <v>630716000</v>
      </c>
      <c r="D133" s="36">
        <v>28307374391</v>
      </c>
      <c r="F133" s="37" t="s">
        <v>775</v>
      </c>
      <c r="G133" s="28">
        <v>913621540</v>
      </c>
      <c r="H133" s="38">
        <v>1772355</v>
      </c>
      <c r="I133" s="28"/>
      <c r="J133" s="37" t="s">
        <v>804</v>
      </c>
      <c r="K133" s="28">
        <v>913626300</v>
      </c>
      <c r="L133" s="38">
        <v>17957779945</v>
      </c>
      <c r="O133" s="100" t="s">
        <v>806</v>
      </c>
      <c r="P133" s="101"/>
      <c r="Q133" s="101"/>
      <c r="R133" s="51"/>
      <c r="S133" s="78"/>
      <c r="T133" s="89">
        <f>T131</f>
        <v>125410873296</v>
      </c>
      <c r="U133" s="87"/>
      <c r="V133" s="104">
        <f>V131</f>
        <v>51980407533</v>
      </c>
      <c r="W133" s="91"/>
      <c r="X133" s="34"/>
      <c r="Y133" s="34"/>
      <c r="Z133" s="34"/>
      <c r="AA133" s="34"/>
      <c r="AB133" s="34"/>
      <c r="AC133" s="34"/>
      <c r="AD133" s="34"/>
      <c r="AE133" s="34"/>
    </row>
    <row r="134" spans="2:31" ht="13.5">
      <c r="B134" s="35" t="s">
        <v>329</v>
      </c>
      <c r="C134" s="28">
        <v>630798000</v>
      </c>
      <c r="D134" s="36">
        <v>6920902395</v>
      </c>
      <c r="F134" s="37" t="s">
        <v>779</v>
      </c>
      <c r="G134" s="28">
        <v>913626000</v>
      </c>
      <c r="H134" s="38">
        <v>26215170217</v>
      </c>
      <c r="I134" s="28"/>
      <c r="J134" s="37" t="s">
        <v>807</v>
      </c>
      <c r="K134" s="28">
        <v>913626310</v>
      </c>
      <c r="L134" s="38">
        <v>14548981769</v>
      </c>
    </row>
    <row r="135" spans="2:31" ht="13.5">
      <c r="B135" s="35" t="s">
        <v>808</v>
      </c>
      <c r="C135" s="28">
        <v>630798006</v>
      </c>
      <c r="D135" s="36">
        <v>6920902395</v>
      </c>
      <c r="F135" s="37" t="s">
        <v>782</v>
      </c>
      <c r="G135" s="28">
        <v>913626100</v>
      </c>
      <c r="H135" s="38">
        <v>157440000</v>
      </c>
      <c r="I135" s="28"/>
      <c r="J135" s="37" t="s">
        <v>809</v>
      </c>
      <c r="K135" s="28">
        <v>913626320</v>
      </c>
      <c r="L135" s="38">
        <v>3874686500</v>
      </c>
    </row>
    <row r="136" spans="2:31" ht="13.5">
      <c r="B136" s="35" t="s">
        <v>810</v>
      </c>
      <c r="C136" s="28">
        <v>630900000</v>
      </c>
      <c r="D136" s="36">
        <v>-28709743461</v>
      </c>
      <c r="F136" s="37" t="s">
        <v>786</v>
      </c>
      <c r="G136" s="28">
        <v>913626110</v>
      </c>
      <c r="H136" s="38">
        <v>157440000</v>
      </c>
      <c r="I136" s="28"/>
      <c r="J136" s="37" t="s">
        <v>811</v>
      </c>
      <c r="K136" s="28">
        <v>913626330</v>
      </c>
      <c r="L136" s="38">
        <v>0</v>
      </c>
    </row>
    <row r="137" spans="2:31" ht="13.5">
      <c r="B137" s="35" t="s">
        <v>29</v>
      </c>
      <c r="C137" s="28">
        <v>630906000</v>
      </c>
      <c r="D137" s="36">
        <v>-498971279</v>
      </c>
      <c r="F137" s="37" t="s">
        <v>789</v>
      </c>
      <c r="G137" s="28">
        <v>913626200</v>
      </c>
      <c r="H137" s="38">
        <v>1420055380</v>
      </c>
      <c r="I137" s="28"/>
      <c r="J137" s="37" t="s">
        <v>812</v>
      </c>
      <c r="K137" s="28">
        <v>913626340</v>
      </c>
      <c r="L137" s="38">
        <v>-465888324</v>
      </c>
    </row>
    <row r="138" spans="2:31" ht="13.5">
      <c r="B138" s="35" t="s">
        <v>30</v>
      </c>
      <c r="C138" s="28">
        <v>630911000</v>
      </c>
      <c r="D138" s="36">
        <v>-23972415717</v>
      </c>
      <c r="F138" s="37" t="s">
        <v>794</v>
      </c>
      <c r="G138" s="28">
        <v>913626210</v>
      </c>
      <c r="H138" s="38">
        <v>233172000</v>
      </c>
      <c r="I138" s="28"/>
      <c r="J138" s="37" t="s">
        <v>813</v>
      </c>
      <c r="K138" s="28">
        <v>913626500</v>
      </c>
      <c r="L138" s="38">
        <v>0</v>
      </c>
    </row>
    <row r="139" spans="2:31" ht="13.5">
      <c r="B139" s="35" t="s">
        <v>331</v>
      </c>
      <c r="C139" s="28">
        <v>630915000</v>
      </c>
      <c r="D139" s="36">
        <v>-4238356465</v>
      </c>
      <c r="F139" s="37" t="s">
        <v>798</v>
      </c>
      <c r="G139" s="28">
        <v>913626230</v>
      </c>
      <c r="H139" s="38">
        <v>379856160</v>
      </c>
      <c r="I139" s="28"/>
      <c r="J139" s="37" t="s">
        <v>814</v>
      </c>
      <c r="K139" s="28">
        <v>913626530</v>
      </c>
      <c r="L139" s="38">
        <v>0</v>
      </c>
    </row>
    <row r="140" spans="2:31" ht="13.5">
      <c r="B140" s="35" t="s">
        <v>815</v>
      </c>
      <c r="C140" s="28">
        <v>630921000</v>
      </c>
      <c r="D140" s="36">
        <v>-4238356465</v>
      </c>
      <c r="F140" s="54" t="s">
        <v>801</v>
      </c>
      <c r="G140" s="28">
        <v>913626240</v>
      </c>
      <c r="H140" s="38">
        <v>807027220</v>
      </c>
      <c r="I140" s="28"/>
      <c r="J140" s="37" t="s">
        <v>3</v>
      </c>
      <c r="K140" s="28">
        <v>910600000</v>
      </c>
      <c r="L140" s="38">
        <v>29853311488</v>
      </c>
    </row>
    <row r="141" spans="2:31" ht="13.5">
      <c r="B141" s="35" t="s">
        <v>816</v>
      </c>
      <c r="C141" s="28">
        <v>630999008</v>
      </c>
      <c r="D141" s="36">
        <v>13516537418</v>
      </c>
      <c r="F141" s="37" t="s">
        <v>804</v>
      </c>
      <c r="G141" s="28">
        <v>913626300</v>
      </c>
      <c r="H141" s="38">
        <v>24637674837</v>
      </c>
      <c r="I141" s="28"/>
      <c r="J141" s="37" t="s">
        <v>492</v>
      </c>
      <c r="K141" s="28">
        <v>910600001</v>
      </c>
      <c r="L141" s="38">
        <v>311963863</v>
      </c>
    </row>
    <row r="142" spans="2:31" ht="13.5">
      <c r="B142" s="35" t="s">
        <v>31</v>
      </c>
      <c r="C142" s="28">
        <v>631121000</v>
      </c>
      <c r="D142" s="36">
        <v>13516537418</v>
      </c>
      <c r="F142" s="37" t="s">
        <v>807</v>
      </c>
      <c r="G142" s="28">
        <v>913626310</v>
      </c>
      <c r="H142" s="38">
        <v>18629669837</v>
      </c>
      <c r="I142" s="28"/>
      <c r="J142" s="37" t="s">
        <v>817</v>
      </c>
      <c r="K142" s="28">
        <v>910661000</v>
      </c>
      <c r="L142" s="38">
        <v>198429816</v>
      </c>
    </row>
    <row r="143" spans="2:31" ht="13.5">
      <c r="B143" s="35" t="s">
        <v>32</v>
      </c>
      <c r="C143" s="28">
        <v>630598027</v>
      </c>
      <c r="D143" s="36">
        <v>2740757790</v>
      </c>
      <c r="F143" s="37" t="s">
        <v>809</v>
      </c>
      <c r="G143" s="28">
        <v>913626320</v>
      </c>
      <c r="H143" s="38">
        <v>6008005000</v>
      </c>
      <c r="I143" s="28"/>
      <c r="J143" s="37" t="s">
        <v>819</v>
      </c>
      <c r="K143" s="28">
        <v>910651000</v>
      </c>
      <c r="L143" s="38">
        <v>16781537</v>
      </c>
    </row>
    <row r="144" spans="2:31" ht="13.5">
      <c r="B144" s="35" t="s">
        <v>33</v>
      </c>
      <c r="C144" s="28">
        <v>630598031</v>
      </c>
      <c r="D144" s="36">
        <v>316070220</v>
      </c>
      <c r="F144" s="37" t="s">
        <v>811</v>
      </c>
      <c r="G144" s="28">
        <v>913626330</v>
      </c>
      <c r="H144" s="38">
        <v>0</v>
      </c>
      <c r="I144" s="28"/>
      <c r="J144" s="37" t="s">
        <v>820</v>
      </c>
      <c r="K144" s="28">
        <v>910651001</v>
      </c>
      <c r="L144" s="38">
        <v>16781537</v>
      </c>
    </row>
    <row r="145" spans="2:12" ht="13.5">
      <c r="B145" s="35" t="s">
        <v>34</v>
      </c>
      <c r="C145" s="28">
        <v>631121011</v>
      </c>
      <c r="D145" s="36">
        <v>6523277116</v>
      </c>
      <c r="F145" s="56" t="s">
        <v>812</v>
      </c>
      <c r="G145" s="28">
        <v>913626340</v>
      </c>
      <c r="H145" s="38">
        <v>0</v>
      </c>
      <c r="I145" s="28"/>
      <c r="J145" s="37" t="s">
        <v>821</v>
      </c>
      <c r="K145" s="28">
        <v>910626000</v>
      </c>
      <c r="L145" s="38">
        <v>96735025</v>
      </c>
    </row>
    <row r="146" spans="2:12" ht="13.5">
      <c r="B146" s="35" t="s">
        <v>35</v>
      </c>
      <c r="C146" s="28">
        <v>631121021</v>
      </c>
      <c r="D146" s="36">
        <v>11718000</v>
      </c>
      <c r="F146" s="37" t="s">
        <v>813</v>
      </c>
      <c r="G146" s="28">
        <v>913626500</v>
      </c>
      <c r="H146" s="38">
        <v>0</v>
      </c>
      <c r="I146" s="28"/>
      <c r="J146" s="37" t="s">
        <v>822</v>
      </c>
      <c r="K146" s="28">
        <v>910636002</v>
      </c>
      <c r="L146" s="38">
        <v>17485</v>
      </c>
    </row>
    <row r="147" spans="2:12" ht="13.5">
      <c r="B147" s="35" t="s">
        <v>36</v>
      </c>
      <c r="C147" s="28">
        <v>631121999</v>
      </c>
      <c r="D147" s="36">
        <v>3924714292</v>
      </c>
      <c r="F147" s="37" t="s">
        <v>814</v>
      </c>
      <c r="G147" s="28">
        <v>913626530</v>
      </c>
      <c r="H147" s="38">
        <v>0</v>
      </c>
      <c r="I147" s="28"/>
      <c r="J147" s="37" t="s">
        <v>823</v>
      </c>
      <c r="K147" s="28">
        <v>910636003</v>
      </c>
      <c r="L147" s="38">
        <v>7516128429</v>
      </c>
    </row>
    <row r="148" spans="2:12" ht="13.5">
      <c r="B148" s="35" t="s">
        <v>824</v>
      </c>
      <c r="C148" s="28">
        <v>615000000</v>
      </c>
      <c r="D148" s="36">
        <v>2551045435729</v>
      </c>
      <c r="F148" s="37" t="s">
        <v>3</v>
      </c>
      <c r="G148" s="28">
        <v>910600000</v>
      </c>
      <c r="H148" s="38">
        <v>104933692309</v>
      </c>
      <c r="I148" s="28"/>
      <c r="J148" s="37" t="s">
        <v>825</v>
      </c>
      <c r="K148" s="28">
        <v>910611000</v>
      </c>
      <c r="L148" s="38">
        <v>6741597423</v>
      </c>
    </row>
    <row r="149" spans="2:12" ht="13.5">
      <c r="B149" s="35" t="s">
        <v>37</v>
      </c>
      <c r="C149" s="28">
        <v>615100000</v>
      </c>
      <c r="D149" s="36">
        <v>2500348175059</v>
      </c>
      <c r="F149" s="37" t="s">
        <v>492</v>
      </c>
      <c r="G149" s="28">
        <v>910600001</v>
      </c>
      <c r="H149" s="38">
        <v>1536071930</v>
      </c>
      <c r="I149" s="28"/>
      <c r="J149" s="37" t="s">
        <v>826</v>
      </c>
      <c r="K149" s="28">
        <v>910621000</v>
      </c>
      <c r="L149" s="38">
        <v>0</v>
      </c>
    </row>
    <row r="150" spans="2:12" ht="13.5">
      <c r="B150" s="35" t="s">
        <v>38</v>
      </c>
      <c r="C150" s="28">
        <v>615105500</v>
      </c>
      <c r="D150" s="36">
        <v>152817359908</v>
      </c>
      <c r="F150" s="37" t="s">
        <v>817</v>
      </c>
      <c r="G150" s="28">
        <v>910661000</v>
      </c>
      <c r="H150" s="38">
        <v>1034736003</v>
      </c>
      <c r="I150" s="28"/>
      <c r="J150" s="37" t="s">
        <v>828</v>
      </c>
      <c r="K150" s="28">
        <v>910621100</v>
      </c>
      <c r="L150" s="38">
        <v>774531006</v>
      </c>
    </row>
    <row r="151" spans="2:12" ht="13.5">
      <c r="B151" s="35" t="s">
        <v>39</v>
      </c>
      <c r="C151" s="28">
        <v>615105600</v>
      </c>
      <c r="D151" s="36">
        <v>152437408748</v>
      </c>
      <c r="F151" s="37" t="s">
        <v>829</v>
      </c>
      <c r="G151" s="28">
        <v>910631000</v>
      </c>
      <c r="H151" s="38">
        <v>0</v>
      </c>
      <c r="I151" s="28"/>
      <c r="J151" s="37" t="s">
        <v>830</v>
      </c>
      <c r="K151" s="28">
        <v>910621022</v>
      </c>
      <c r="L151" s="38">
        <v>20888846764</v>
      </c>
    </row>
    <row r="152" spans="2:12" ht="13.5">
      <c r="B152" s="35" t="s">
        <v>334</v>
      </c>
      <c r="C152" s="28">
        <v>615106100</v>
      </c>
      <c r="D152" s="36">
        <v>0</v>
      </c>
      <c r="F152" s="37" t="s">
        <v>831</v>
      </c>
      <c r="G152" s="28">
        <v>910651000</v>
      </c>
      <c r="H152" s="38">
        <v>77425535</v>
      </c>
      <c r="I152" s="28"/>
      <c r="J152" s="37" t="s">
        <v>832</v>
      </c>
      <c r="K152" s="28">
        <v>910600100</v>
      </c>
      <c r="L152" s="38">
        <v>12087473205</v>
      </c>
    </row>
    <row r="153" spans="2:12" ht="13.5">
      <c r="B153" s="35" t="s">
        <v>335</v>
      </c>
      <c r="C153" s="28">
        <v>615105810</v>
      </c>
      <c r="D153" s="36">
        <v>379176160</v>
      </c>
      <c r="F153" s="37" t="s">
        <v>820</v>
      </c>
      <c r="G153" s="28">
        <v>910651001</v>
      </c>
      <c r="H153" s="38">
        <v>77425535</v>
      </c>
      <c r="I153" s="28"/>
      <c r="J153" s="37" t="s">
        <v>833</v>
      </c>
      <c r="K153" s="28">
        <v>910601000</v>
      </c>
      <c r="L153" s="38">
        <v>8506678527</v>
      </c>
    </row>
    <row r="154" spans="2:12" ht="13.5">
      <c r="B154" s="35" t="s">
        <v>40</v>
      </c>
      <c r="C154" s="28">
        <v>615105800</v>
      </c>
      <c r="D154" s="36">
        <v>0</v>
      </c>
      <c r="F154" s="37" t="s">
        <v>835</v>
      </c>
      <c r="G154" s="28">
        <v>910626000</v>
      </c>
      <c r="H154" s="38">
        <v>422982044</v>
      </c>
      <c r="I154" s="28"/>
      <c r="J154" s="37" t="s">
        <v>836</v>
      </c>
      <c r="K154" s="28">
        <v>910606000</v>
      </c>
      <c r="L154" s="38">
        <v>3580794678</v>
      </c>
    </row>
    <row r="155" spans="2:12" ht="13.5">
      <c r="B155" s="35" t="s">
        <v>336</v>
      </c>
      <c r="C155" s="28">
        <v>615105820</v>
      </c>
      <c r="D155" s="36">
        <v>379176160</v>
      </c>
      <c r="F155" s="37" t="s">
        <v>837</v>
      </c>
      <c r="G155" s="28">
        <v>910636002</v>
      </c>
      <c r="H155" s="38">
        <v>928348</v>
      </c>
      <c r="I155" s="28"/>
      <c r="J155" s="37" t="s">
        <v>838</v>
      </c>
      <c r="K155" s="28">
        <v>910606001</v>
      </c>
      <c r="L155" s="38">
        <v>3166710883</v>
      </c>
    </row>
    <row r="156" spans="2:12" ht="13.5">
      <c r="B156" s="35" t="s">
        <v>347</v>
      </c>
      <c r="C156" s="28">
        <v>615105900</v>
      </c>
      <c r="D156" s="36">
        <v>775000</v>
      </c>
      <c r="F156" s="37" t="s">
        <v>823</v>
      </c>
      <c r="G156" s="28">
        <v>910636003</v>
      </c>
      <c r="H156" s="38">
        <v>35961443609</v>
      </c>
      <c r="I156" s="28"/>
      <c r="J156" s="37" t="s">
        <v>839</v>
      </c>
      <c r="K156" s="28">
        <v>910606011</v>
      </c>
      <c r="L156" s="38">
        <v>414083795</v>
      </c>
    </row>
    <row r="157" spans="2:12" ht="13.5">
      <c r="B157" s="35" t="s">
        <v>41</v>
      </c>
      <c r="C157" s="28">
        <v>615100500</v>
      </c>
      <c r="D157" s="36">
        <v>21102977578</v>
      </c>
      <c r="F157" s="37" t="s">
        <v>825</v>
      </c>
      <c r="G157" s="28">
        <v>910611000</v>
      </c>
      <c r="H157" s="38">
        <v>31134000176</v>
      </c>
      <c r="I157" s="28"/>
      <c r="J157" s="37" t="s">
        <v>840</v>
      </c>
      <c r="K157" s="28">
        <v>910646000</v>
      </c>
      <c r="L157" s="38">
        <v>236543663</v>
      </c>
    </row>
    <row r="158" spans="2:12" ht="13.5">
      <c r="B158" s="35" t="s">
        <v>39</v>
      </c>
      <c r="C158" s="28">
        <v>615101000</v>
      </c>
      <c r="D158" s="36">
        <v>20989655731</v>
      </c>
      <c r="F158" s="37" t="s">
        <v>826</v>
      </c>
      <c r="G158" s="28">
        <v>910621000</v>
      </c>
      <c r="H158" s="38">
        <v>5695890</v>
      </c>
      <c r="I158" s="28"/>
      <c r="J158" s="37" t="s">
        <v>842</v>
      </c>
      <c r="K158" s="28">
        <v>910608000</v>
      </c>
      <c r="L158" s="38">
        <v>31506848</v>
      </c>
    </row>
    <row r="159" spans="2:12" ht="13.5">
      <c r="B159" s="35" t="s">
        <v>42</v>
      </c>
      <c r="C159" s="28">
        <v>615103000</v>
      </c>
      <c r="D159" s="36">
        <v>113321847</v>
      </c>
      <c r="F159" s="37" t="s">
        <v>828</v>
      </c>
      <c r="G159" s="28">
        <v>910621100</v>
      </c>
      <c r="H159" s="38">
        <v>4821747543</v>
      </c>
      <c r="I159" s="28"/>
      <c r="J159" s="37" t="s">
        <v>844</v>
      </c>
      <c r="K159" s="28">
        <v>910656004</v>
      </c>
      <c r="L159" s="38">
        <v>8533323048</v>
      </c>
    </row>
    <row r="160" spans="2:12" ht="13.5">
      <c r="B160" s="35" t="s">
        <v>43</v>
      </c>
      <c r="C160" s="28">
        <v>615103100</v>
      </c>
      <c r="D160" s="36">
        <v>112457876</v>
      </c>
      <c r="F160" s="37" t="s">
        <v>830</v>
      </c>
      <c r="G160" s="28">
        <v>910621022</v>
      </c>
      <c r="H160" s="38">
        <v>63176897017</v>
      </c>
      <c r="I160" s="28"/>
      <c r="J160" s="37" t="s">
        <v>501</v>
      </c>
      <c r="K160" s="28">
        <v>910656003</v>
      </c>
      <c r="L160" s="38">
        <v>1136372432</v>
      </c>
    </row>
    <row r="161" spans="2:12" ht="13.5">
      <c r="B161" s="35" t="s">
        <v>44</v>
      </c>
      <c r="C161" s="28">
        <v>615104000</v>
      </c>
      <c r="D161" s="36">
        <v>863971</v>
      </c>
      <c r="F161" s="37" t="s">
        <v>832</v>
      </c>
      <c r="G161" s="28">
        <v>910600100</v>
      </c>
      <c r="H161" s="38">
        <v>36816155968</v>
      </c>
      <c r="I161" s="28"/>
      <c r="J161" s="37" t="s">
        <v>845</v>
      </c>
      <c r="K161" s="28">
        <v>910666000</v>
      </c>
      <c r="L161" s="38">
        <v>385702834</v>
      </c>
    </row>
    <row r="162" spans="2:12" ht="13.5">
      <c r="B162" s="35" t="s">
        <v>339</v>
      </c>
      <c r="C162" s="28">
        <v>615100600</v>
      </c>
      <c r="D162" s="36">
        <v>2324425132198</v>
      </c>
      <c r="F162" s="37" t="s">
        <v>833</v>
      </c>
      <c r="G162" s="28">
        <v>910601000</v>
      </c>
      <c r="H162" s="38">
        <v>24707873959</v>
      </c>
      <c r="I162" s="28"/>
      <c r="J162" s="37" t="s">
        <v>846</v>
      </c>
      <c r="K162" s="28">
        <v>910676100</v>
      </c>
      <c r="L162" s="38">
        <v>29341481</v>
      </c>
    </row>
    <row r="163" spans="2:12" ht="13.5">
      <c r="B163" s="35" t="s">
        <v>340</v>
      </c>
      <c r="C163" s="28">
        <v>615100610</v>
      </c>
      <c r="D163" s="36">
        <v>2324375072198</v>
      </c>
      <c r="F163" s="37" t="s">
        <v>836</v>
      </c>
      <c r="G163" s="28">
        <v>910606000</v>
      </c>
      <c r="H163" s="38">
        <v>12108282009</v>
      </c>
      <c r="I163" s="28"/>
      <c r="J163" s="37" t="s">
        <v>847</v>
      </c>
      <c r="K163" s="28">
        <v>910676200</v>
      </c>
      <c r="L163" s="38">
        <v>61041332</v>
      </c>
    </row>
    <row r="164" spans="2:12" ht="13.5">
      <c r="B164" s="35" t="s">
        <v>341</v>
      </c>
      <c r="C164" s="28">
        <v>615100620</v>
      </c>
      <c r="D164" s="36">
        <v>50060000</v>
      </c>
      <c r="F164" s="37" t="s">
        <v>838</v>
      </c>
      <c r="G164" s="28">
        <v>910606001</v>
      </c>
      <c r="H164" s="38">
        <v>11009895259</v>
      </c>
      <c r="I164" s="28"/>
      <c r="J164" s="37" t="s">
        <v>848</v>
      </c>
      <c r="K164" s="28">
        <v>910676300</v>
      </c>
      <c r="L164" s="38">
        <v>9481316</v>
      </c>
    </row>
    <row r="165" spans="2:12" ht="13.5">
      <c r="B165" s="35" t="s">
        <v>342</v>
      </c>
      <c r="C165" s="28">
        <v>615106000</v>
      </c>
      <c r="D165" s="36">
        <v>824758425</v>
      </c>
      <c r="F165" s="37" t="s">
        <v>839</v>
      </c>
      <c r="G165" s="28">
        <v>910606011</v>
      </c>
      <c r="H165" s="38">
        <v>1098386750</v>
      </c>
      <c r="I165" s="28"/>
      <c r="J165" s="37" t="s">
        <v>849</v>
      </c>
      <c r="K165" s="28">
        <v>910698000</v>
      </c>
      <c r="L165" s="38">
        <v>650805469</v>
      </c>
    </row>
    <row r="166" spans="2:12" ht="13.5">
      <c r="B166" s="35" t="s">
        <v>343</v>
      </c>
      <c r="C166" s="28">
        <v>615111000</v>
      </c>
      <c r="D166" s="36">
        <v>932235231</v>
      </c>
      <c r="F166" s="37" t="s">
        <v>840</v>
      </c>
      <c r="G166" s="28">
        <v>910646000</v>
      </c>
      <c r="H166" s="38">
        <v>1123788189</v>
      </c>
      <c r="I166" s="28"/>
      <c r="J166" s="37" t="s">
        <v>850</v>
      </c>
      <c r="K166" s="28">
        <v>910698026</v>
      </c>
      <c r="L166" s="38">
        <v>6758663</v>
      </c>
    </row>
    <row r="167" spans="2:12" ht="13.5">
      <c r="B167" s="35" t="s">
        <v>851</v>
      </c>
      <c r="C167" s="28">
        <v>615111001</v>
      </c>
      <c r="D167" s="36">
        <v>245711719</v>
      </c>
      <c r="F167" s="37" t="s">
        <v>842</v>
      </c>
      <c r="G167" s="28">
        <v>910608000</v>
      </c>
      <c r="H167" s="38">
        <v>88998050</v>
      </c>
      <c r="I167" s="28"/>
      <c r="J167" s="37" t="s">
        <v>852</v>
      </c>
      <c r="K167" s="28">
        <v>910698999</v>
      </c>
      <c r="L167" s="38">
        <v>644046806</v>
      </c>
    </row>
    <row r="168" spans="2:12" ht="13.5">
      <c r="B168" s="35" t="s">
        <v>45</v>
      </c>
      <c r="C168" s="28">
        <v>615500000</v>
      </c>
      <c r="D168" s="36">
        <v>17101987743</v>
      </c>
      <c r="F168" s="37" t="s">
        <v>844</v>
      </c>
      <c r="G168" s="28">
        <v>910656004</v>
      </c>
      <c r="H168" s="38">
        <v>25147954810</v>
      </c>
      <c r="I168" s="28"/>
      <c r="J168" s="37" t="s">
        <v>853</v>
      </c>
      <c r="K168" s="28">
        <v>910900000</v>
      </c>
      <c r="L168" s="38">
        <v>19000760128</v>
      </c>
    </row>
    <row r="169" spans="2:12" ht="13.5">
      <c r="B169" s="35" t="s">
        <v>46</v>
      </c>
      <c r="C169" s="28">
        <v>615500100</v>
      </c>
      <c r="D169" s="36">
        <v>1224926901</v>
      </c>
      <c r="F169" s="37" t="s">
        <v>501</v>
      </c>
      <c r="G169" s="28">
        <v>910656003</v>
      </c>
      <c r="H169" s="38">
        <v>4259279753</v>
      </c>
      <c r="I169" s="28"/>
      <c r="J169" s="37" t="s">
        <v>854</v>
      </c>
      <c r="K169" s="28">
        <v>910901000</v>
      </c>
      <c r="L169" s="38">
        <v>839061713</v>
      </c>
    </row>
    <row r="170" spans="2:12" ht="13.5">
      <c r="B170" s="35" t="s">
        <v>856</v>
      </c>
      <c r="C170" s="28">
        <v>615501000</v>
      </c>
      <c r="D170" s="36">
        <v>583338036</v>
      </c>
      <c r="F170" s="37" t="s">
        <v>845</v>
      </c>
      <c r="G170" s="28">
        <v>910666000</v>
      </c>
      <c r="H170" s="38">
        <v>1055444017</v>
      </c>
      <c r="I170" s="28"/>
      <c r="J170" s="37" t="s">
        <v>857</v>
      </c>
      <c r="K170" s="28">
        <v>910906000</v>
      </c>
      <c r="L170" s="38">
        <v>18161698415</v>
      </c>
    </row>
    <row r="171" spans="2:12" ht="13.5">
      <c r="B171" s="35" t="s">
        <v>859</v>
      </c>
      <c r="C171" s="28">
        <v>615502000</v>
      </c>
      <c r="D171" s="36">
        <v>543074311</v>
      </c>
      <c r="F171" s="37" t="s">
        <v>846</v>
      </c>
      <c r="G171" s="28">
        <v>910676100</v>
      </c>
      <c r="H171" s="38">
        <v>93419751</v>
      </c>
      <c r="I171" s="28"/>
      <c r="J171" s="37" t="s">
        <v>860</v>
      </c>
      <c r="K171" s="28">
        <v>911000000</v>
      </c>
      <c r="L171" s="38">
        <v>2238479734</v>
      </c>
    </row>
    <row r="172" spans="2:12" ht="13.5">
      <c r="B172" s="35" t="s">
        <v>346</v>
      </c>
      <c r="C172" s="28">
        <v>615501060</v>
      </c>
      <c r="D172" s="36">
        <v>0</v>
      </c>
      <c r="F172" s="37" t="s">
        <v>847</v>
      </c>
      <c r="G172" s="28">
        <v>910676200</v>
      </c>
      <c r="H172" s="38">
        <v>166750894</v>
      </c>
      <c r="I172" s="28"/>
      <c r="J172" s="37" t="s">
        <v>861</v>
      </c>
      <c r="K172" s="28">
        <v>911100000</v>
      </c>
      <c r="L172" s="38">
        <v>777126789</v>
      </c>
    </row>
    <row r="173" spans="2:12" ht="13.5">
      <c r="B173" s="35" t="s">
        <v>347</v>
      </c>
      <c r="C173" s="28">
        <v>615501900</v>
      </c>
      <c r="D173" s="36">
        <v>98514554</v>
      </c>
      <c r="F173" s="37" t="s">
        <v>848</v>
      </c>
      <c r="G173" s="28">
        <v>910676300</v>
      </c>
      <c r="H173" s="38">
        <v>10026521</v>
      </c>
      <c r="I173" s="28"/>
      <c r="J173" s="37" t="s">
        <v>862</v>
      </c>
      <c r="K173" s="28">
        <v>911101000</v>
      </c>
      <c r="L173" s="38">
        <v>777126789</v>
      </c>
    </row>
    <row r="174" spans="2:12" ht="13.5">
      <c r="B174" s="35" t="s">
        <v>48</v>
      </c>
      <c r="C174" s="28">
        <v>615505000</v>
      </c>
      <c r="D174" s="36">
        <v>7627948889</v>
      </c>
      <c r="F174" s="37" t="s">
        <v>849</v>
      </c>
      <c r="G174" s="28">
        <v>910698000</v>
      </c>
      <c r="H174" s="38">
        <v>2933638570</v>
      </c>
      <c r="I174" s="28"/>
      <c r="J174" s="37" t="s">
        <v>863</v>
      </c>
      <c r="K174" s="28">
        <v>911200000</v>
      </c>
      <c r="L174" s="38">
        <v>32177845</v>
      </c>
    </row>
    <row r="175" spans="2:12" ht="13.5">
      <c r="B175" s="35" t="s">
        <v>49</v>
      </c>
      <c r="C175" s="28">
        <v>615521000</v>
      </c>
      <c r="D175" s="36">
        <v>1920772237</v>
      </c>
      <c r="F175" s="37" t="s">
        <v>850</v>
      </c>
      <c r="G175" s="28">
        <v>910698026</v>
      </c>
      <c r="H175" s="38">
        <v>41980077</v>
      </c>
      <c r="I175" s="28"/>
      <c r="J175" s="37" t="s">
        <v>864</v>
      </c>
      <c r="K175" s="28">
        <v>911200100</v>
      </c>
      <c r="L175" s="38">
        <v>0</v>
      </c>
    </row>
    <row r="176" spans="2:12" ht="13.5">
      <c r="B176" s="35" t="s">
        <v>865</v>
      </c>
      <c r="C176" s="28">
        <v>615521001</v>
      </c>
      <c r="D176" s="36">
        <v>30</v>
      </c>
      <c r="F176" s="37" t="s">
        <v>852</v>
      </c>
      <c r="G176" s="28">
        <v>910698999</v>
      </c>
      <c r="H176" s="38">
        <v>2891658493</v>
      </c>
      <c r="I176" s="28"/>
      <c r="J176" s="37" t="s">
        <v>866</v>
      </c>
      <c r="K176" s="28">
        <v>911200200</v>
      </c>
      <c r="L176" s="38">
        <v>32177845</v>
      </c>
    </row>
    <row r="177" spans="2:13" ht="13.5">
      <c r="B177" s="35" t="s">
        <v>868</v>
      </c>
      <c r="C177" s="28">
        <v>615511000</v>
      </c>
      <c r="D177" s="36">
        <v>2673414594</v>
      </c>
      <c r="F177" s="37" t="s">
        <v>853</v>
      </c>
      <c r="G177" s="28">
        <v>910900000</v>
      </c>
      <c r="H177" s="38">
        <v>29773922827</v>
      </c>
      <c r="I177" s="28"/>
      <c r="J177" s="37" t="s">
        <v>869</v>
      </c>
      <c r="K177" s="28">
        <v>913300000</v>
      </c>
      <c r="L177" s="38">
        <v>1429175100</v>
      </c>
    </row>
    <row r="178" spans="2:13" ht="13.5">
      <c r="B178" s="35" t="s">
        <v>870</v>
      </c>
      <c r="C178" s="28">
        <v>615514000</v>
      </c>
      <c r="D178" s="36">
        <v>21632880</v>
      </c>
      <c r="F178" s="37" t="s">
        <v>854</v>
      </c>
      <c r="G178" s="28">
        <v>910901000</v>
      </c>
      <c r="H178" s="38">
        <v>4988252972</v>
      </c>
      <c r="I178" s="28"/>
      <c r="J178" s="37" t="s">
        <v>871</v>
      </c>
      <c r="K178" s="28">
        <v>914105000</v>
      </c>
      <c r="L178" s="38">
        <v>0</v>
      </c>
    </row>
    <row r="179" spans="2:13" ht="13.5">
      <c r="B179" s="35" t="s">
        <v>350</v>
      </c>
      <c r="C179" s="28">
        <v>615513000</v>
      </c>
      <c r="D179" s="36">
        <v>2231077525</v>
      </c>
      <c r="F179" s="37" t="s">
        <v>857</v>
      </c>
      <c r="G179" s="28">
        <v>910906000</v>
      </c>
      <c r="H179" s="38">
        <v>24785669855</v>
      </c>
      <c r="I179" s="28"/>
      <c r="J179" s="37" t="s">
        <v>872</v>
      </c>
      <c r="K179" s="28">
        <v>914111100</v>
      </c>
      <c r="L179" s="38">
        <v>0</v>
      </c>
    </row>
    <row r="180" spans="2:13" ht="13.5">
      <c r="B180" s="35" t="s">
        <v>351</v>
      </c>
      <c r="C180" s="28">
        <v>615526000</v>
      </c>
      <c r="D180" s="36">
        <v>781051623</v>
      </c>
      <c r="F180" s="37" t="s">
        <v>860</v>
      </c>
      <c r="G180" s="28">
        <v>911000000</v>
      </c>
      <c r="H180" s="38">
        <v>14328434194</v>
      </c>
      <c r="I180" s="28"/>
      <c r="J180" s="37" t="s">
        <v>873</v>
      </c>
      <c r="K180" s="28">
        <v>914109000</v>
      </c>
      <c r="L180" s="38">
        <v>0</v>
      </c>
    </row>
    <row r="181" spans="2:13" ht="13.5">
      <c r="B181" s="35" t="s">
        <v>51</v>
      </c>
      <c r="C181" s="28">
        <v>615526001</v>
      </c>
      <c r="D181" s="36">
        <v>772171866</v>
      </c>
      <c r="F181" s="37" t="s">
        <v>861</v>
      </c>
      <c r="G181" s="28">
        <v>911100000</v>
      </c>
      <c r="H181" s="38">
        <v>5441650833</v>
      </c>
      <c r="I181" s="28"/>
      <c r="J181" s="37" t="s">
        <v>527</v>
      </c>
      <c r="K181" s="28">
        <v>920000000</v>
      </c>
      <c r="L181" s="38">
        <v>450674702562</v>
      </c>
      <c r="M181" s="29"/>
    </row>
    <row r="182" spans="2:13" ht="13.5">
      <c r="B182" s="35" t="s">
        <v>52</v>
      </c>
      <c r="C182" s="28">
        <v>615526006</v>
      </c>
      <c r="D182" s="36">
        <v>8879757</v>
      </c>
      <c r="F182" s="37" t="s">
        <v>862</v>
      </c>
      <c r="G182" s="28">
        <v>911101000</v>
      </c>
      <c r="H182" s="38">
        <v>5441650833</v>
      </c>
      <c r="I182" s="28"/>
      <c r="J182" s="37" t="s">
        <v>4</v>
      </c>
      <c r="K182" s="28">
        <v>920100000</v>
      </c>
      <c r="L182" s="38">
        <v>7140054546</v>
      </c>
    </row>
    <row r="183" spans="2:13" ht="13.5">
      <c r="B183" s="35" t="s">
        <v>352</v>
      </c>
      <c r="C183" s="28">
        <v>615506000</v>
      </c>
      <c r="D183" s="36">
        <v>469430000</v>
      </c>
      <c r="F183" s="37" t="s">
        <v>863</v>
      </c>
      <c r="G183" s="28">
        <v>911200000</v>
      </c>
      <c r="H183" s="38">
        <v>2152142120</v>
      </c>
      <c r="I183" s="28"/>
      <c r="J183" s="37" t="s">
        <v>535</v>
      </c>
      <c r="K183" s="28">
        <v>920100100</v>
      </c>
      <c r="L183" s="38">
        <v>4329417152</v>
      </c>
    </row>
    <row r="184" spans="2:13" ht="13.5">
      <c r="B184" s="35" t="s">
        <v>353</v>
      </c>
      <c r="C184" s="28">
        <v>615599000</v>
      </c>
      <c r="D184" s="36">
        <v>7779681953</v>
      </c>
      <c r="F184" s="37" t="s">
        <v>864</v>
      </c>
      <c r="G184" s="28">
        <v>911200100</v>
      </c>
      <c r="H184" s="38">
        <v>1333218824</v>
      </c>
      <c r="I184" s="28"/>
      <c r="J184" s="37" t="s">
        <v>874</v>
      </c>
      <c r="K184" s="28">
        <v>920101000</v>
      </c>
      <c r="L184" s="38">
        <v>1518906698</v>
      </c>
    </row>
    <row r="185" spans="2:13" ht="13.5">
      <c r="B185" s="35" t="s">
        <v>875</v>
      </c>
      <c r="C185" s="28">
        <v>615900000</v>
      </c>
      <c r="D185" s="36">
        <v>12179991077</v>
      </c>
      <c r="F185" s="37" t="s">
        <v>866</v>
      </c>
      <c r="G185" s="28">
        <v>911200200</v>
      </c>
      <c r="H185" s="38">
        <v>818923296</v>
      </c>
      <c r="I185" s="28"/>
      <c r="J185" s="37" t="s">
        <v>876</v>
      </c>
      <c r="K185" s="28">
        <v>920101001</v>
      </c>
      <c r="L185" s="38">
        <v>0</v>
      </c>
    </row>
    <row r="186" spans="2:13" ht="13.5">
      <c r="B186" s="35" t="s">
        <v>53</v>
      </c>
      <c r="C186" s="28">
        <v>615901000</v>
      </c>
      <c r="D186" s="36">
        <v>1084964563</v>
      </c>
      <c r="F186" s="37" t="s">
        <v>869</v>
      </c>
      <c r="G186" s="28">
        <v>913300000</v>
      </c>
      <c r="H186" s="57">
        <v>6156169637</v>
      </c>
      <c r="I186" s="28"/>
      <c r="J186" s="37" t="s">
        <v>877</v>
      </c>
      <c r="K186" s="28">
        <v>920101002</v>
      </c>
      <c r="L186" s="38">
        <v>0</v>
      </c>
    </row>
    <row r="187" spans="2:13" ht="13.5">
      <c r="B187" s="35" t="s">
        <v>54</v>
      </c>
      <c r="C187" s="28">
        <v>615999000</v>
      </c>
      <c r="D187" s="36">
        <v>11095026514</v>
      </c>
      <c r="F187" s="37" t="s">
        <v>871</v>
      </c>
      <c r="G187" s="28">
        <v>914105000</v>
      </c>
      <c r="H187" s="38">
        <v>572471604</v>
      </c>
      <c r="I187" s="28"/>
      <c r="J187" s="37" t="s">
        <v>879</v>
      </c>
      <c r="K187" s="28">
        <v>920101005</v>
      </c>
      <c r="L187" s="38">
        <v>0</v>
      </c>
    </row>
    <row r="188" spans="2:13" ht="13.5">
      <c r="B188" s="35" t="s">
        <v>881</v>
      </c>
      <c r="C188" s="28">
        <v>616100000</v>
      </c>
      <c r="D188" s="36">
        <v>3301467315</v>
      </c>
      <c r="F188" s="37" t="s">
        <v>872</v>
      </c>
      <c r="G188" s="28">
        <v>914111100</v>
      </c>
      <c r="H188" s="38">
        <v>0</v>
      </c>
      <c r="I188" s="28"/>
      <c r="J188" s="37" t="s">
        <v>882</v>
      </c>
      <c r="K188" s="28">
        <v>920101006</v>
      </c>
      <c r="L188" s="38">
        <v>9895930</v>
      </c>
    </row>
    <row r="189" spans="2:13" ht="13.5">
      <c r="B189" s="35" t="s">
        <v>55</v>
      </c>
      <c r="C189" s="28">
        <v>616101000</v>
      </c>
      <c r="D189" s="36">
        <v>2494445217</v>
      </c>
      <c r="F189" s="37" t="s">
        <v>873</v>
      </c>
      <c r="G189" s="28">
        <v>914109000</v>
      </c>
      <c r="H189" s="38">
        <v>572471604</v>
      </c>
      <c r="I189" s="28"/>
      <c r="J189" s="37" t="s">
        <v>883</v>
      </c>
      <c r="K189" s="28">
        <v>920101007</v>
      </c>
      <c r="L189" s="38">
        <v>0</v>
      </c>
    </row>
    <row r="190" spans="2:13" ht="13.5">
      <c r="B190" s="35" t="s">
        <v>56</v>
      </c>
      <c r="C190" s="28">
        <v>616106000</v>
      </c>
      <c r="D190" s="36">
        <v>103550033</v>
      </c>
      <c r="F190" s="37" t="s">
        <v>884</v>
      </c>
      <c r="G190" s="28">
        <v>914198000</v>
      </c>
      <c r="H190" s="38">
        <v>6000000</v>
      </c>
      <c r="I190" s="28"/>
      <c r="J190" s="37" t="s">
        <v>885</v>
      </c>
      <c r="K190" s="28">
        <v>920101010</v>
      </c>
      <c r="L190" s="38">
        <v>0</v>
      </c>
    </row>
    <row r="191" spans="2:13" ht="13.5">
      <c r="B191" s="35" t="s">
        <v>886</v>
      </c>
      <c r="C191" s="28">
        <v>616199000</v>
      </c>
      <c r="D191" s="36">
        <v>703472065</v>
      </c>
      <c r="F191" s="37" t="s">
        <v>527</v>
      </c>
      <c r="G191" s="28">
        <v>920000000</v>
      </c>
      <c r="H191" s="57">
        <v>1850585989874</v>
      </c>
      <c r="I191" s="28"/>
      <c r="J191" s="37" t="s">
        <v>887</v>
      </c>
      <c r="K191" s="28">
        <v>920101008</v>
      </c>
      <c r="L191" s="38">
        <v>0</v>
      </c>
    </row>
    <row r="192" spans="2:13" ht="13.5">
      <c r="B192" s="35" t="s">
        <v>888</v>
      </c>
      <c r="C192" s="28">
        <v>616200000</v>
      </c>
      <c r="D192" s="36">
        <v>0</v>
      </c>
      <c r="F192" s="37" t="s">
        <v>4</v>
      </c>
      <c r="G192" s="28">
        <v>920100000</v>
      </c>
      <c r="H192" s="38">
        <v>42841909598</v>
      </c>
      <c r="I192" s="28"/>
      <c r="J192" s="37" t="s">
        <v>889</v>
      </c>
      <c r="K192" s="28">
        <v>920101300</v>
      </c>
      <c r="L192" s="38">
        <v>1721630</v>
      </c>
    </row>
    <row r="193" spans="2:12" ht="13.5">
      <c r="B193" s="35" t="s">
        <v>890</v>
      </c>
      <c r="C193" s="28">
        <v>616300000</v>
      </c>
      <c r="D193" s="36">
        <v>0</v>
      </c>
      <c r="F193" s="37" t="s">
        <v>535</v>
      </c>
      <c r="G193" s="28">
        <v>920100100</v>
      </c>
      <c r="H193" s="38">
        <v>33540372022</v>
      </c>
      <c r="I193" s="28"/>
      <c r="J193" s="37" t="s">
        <v>891</v>
      </c>
      <c r="K193" s="28">
        <v>920101011</v>
      </c>
      <c r="L193" s="38">
        <v>0</v>
      </c>
    </row>
    <row r="194" spans="2:12" ht="13.5">
      <c r="B194" s="35" t="s">
        <v>892</v>
      </c>
      <c r="C194" s="28">
        <v>616499900</v>
      </c>
      <c r="D194" s="36">
        <v>0</v>
      </c>
      <c r="F194" s="37" t="s">
        <v>874</v>
      </c>
      <c r="G194" s="28">
        <v>920101000</v>
      </c>
      <c r="H194" s="38">
        <v>20318893060</v>
      </c>
      <c r="I194" s="28"/>
      <c r="J194" s="37" t="s">
        <v>893</v>
      </c>
      <c r="K194" s="28">
        <v>920101301</v>
      </c>
      <c r="L194" s="38">
        <v>0</v>
      </c>
    </row>
    <row r="195" spans="2:12" ht="13.5">
      <c r="B195" s="35" t="s">
        <v>894</v>
      </c>
      <c r="C195" s="28">
        <v>630516000</v>
      </c>
      <c r="D195" s="36">
        <v>2742503988</v>
      </c>
      <c r="F195" s="37" t="s">
        <v>876</v>
      </c>
      <c r="G195" s="28">
        <v>920101001</v>
      </c>
      <c r="H195" s="38">
        <v>809276108</v>
      </c>
      <c r="I195" s="28"/>
      <c r="J195" s="37" t="s">
        <v>895</v>
      </c>
      <c r="K195" s="28">
        <v>920101302</v>
      </c>
      <c r="L195" s="38">
        <v>0</v>
      </c>
    </row>
    <row r="196" spans="2:12" ht="13.5">
      <c r="B196" s="35" t="s">
        <v>57</v>
      </c>
      <c r="C196" s="28">
        <v>630516011</v>
      </c>
      <c r="D196" s="36">
        <v>2690003988</v>
      </c>
      <c r="F196" s="37" t="s">
        <v>877</v>
      </c>
      <c r="G196" s="28">
        <v>920101002</v>
      </c>
      <c r="H196" s="38">
        <v>2557158</v>
      </c>
      <c r="I196" s="28"/>
      <c r="J196" s="37" t="s">
        <v>896</v>
      </c>
      <c r="K196" s="28">
        <v>920101303</v>
      </c>
      <c r="L196" s="38">
        <v>1721630</v>
      </c>
    </row>
    <row r="197" spans="2:12" ht="13.5">
      <c r="B197" s="35" t="s">
        <v>897</v>
      </c>
      <c r="C197" s="28">
        <v>630516016</v>
      </c>
      <c r="D197" s="36">
        <v>2000000</v>
      </c>
      <c r="F197" s="37" t="s">
        <v>879</v>
      </c>
      <c r="G197" s="28">
        <v>920101005</v>
      </c>
      <c r="H197" s="38">
        <v>1734269156</v>
      </c>
      <c r="I197" s="28"/>
      <c r="J197" s="37" t="s">
        <v>898</v>
      </c>
      <c r="K197" s="28">
        <v>920101400</v>
      </c>
      <c r="L197" s="38">
        <v>0</v>
      </c>
    </row>
    <row r="198" spans="2:12" ht="13.5">
      <c r="B198" s="35" t="s">
        <v>899</v>
      </c>
      <c r="C198" s="28">
        <v>630516013</v>
      </c>
      <c r="D198" s="36">
        <v>50500000</v>
      </c>
      <c r="F198" s="37" t="s">
        <v>882</v>
      </c>
      <c r="G198" s="28">
        <v>920101006</v>
      </c>
      <c r="H198" s="38">
        <v>47950288</v>
      </c>
      <c r="I198" s="28"/>
      <c r="J198" s="37" t="s">
        <v>900</v>
      </c>
      <c r="K198" s="28">
        <v>920101013</v>
      </c>
      <c r="L198" s="38">
        <v>0</v>
      </c>
    </row>
    <row r="199" spans="2:12" ht="13.5">
      <c r="B199" s="35" t="s">
        <v>902</v>
      </c>
      <c r="C199" s="28">
        <v>631126000</v>
      </c>
      <c r="D199" s="36">
        <v>19792611076</v>
      </c>
      <c r="F199" s="37" t="s">
        <v>883</v>
      </c>
      <c r="G199" s="28">
        <v>920101007</v>
      </c>
      <c r="H199" s="38">
        <v>5190972070</v>
      </c>
      <c r="I199" s="28"/>
      <c r="J199" s="37" t="s">
        <v>903</v>
      </c>
      <c r="K199" s="28">
        <v>920101021</v>
      </c>
      <c r="L199" s="38">
        <v>658442200</v>
      </c>
    </row>
    <row r="200" spans="2:12" ht="13.5">
      <c r="B200" s="35" t="s">
        <v>905</v>
      </c>
      <c r="C200" s="28">
        <v>615880000</v>
      </c>
      <c r="D200" s="36">
        <v>307188780</v>
      </c>
      <c r="F200" s="37" t="s">
        <v>885</v>
      </c>
      <c r="G200" s="28">
        <v>920101010</v>
      </c>
      <c r="H200" s="38">
        <v>253467643</v>
      </c>
      <c r="I200" s="28"/>
      <c r="J200" s="37" t="s">
        <v>906</v>
      </c>
      <c r="K200" s="28">
        <v>920101033</v>
      </c>
      <c r="L200" s="38">
        <v>0</v>
      </c>
    </row>
    <row r="201" spans="2:12" ht="13.5">
      <c r="B201" s="35" t="s">
        <v>58</v>
      </c>
      <c r="C201" s="28">
        <v>615880100</v>
      </c>
      <c r="D201" s="46">
        <v>225253095</v>
      </c>
      <c r="F201" s="37" t="s">
        <v>887</v>
      </c>
      <c r="G201" s="28">
        <v>920101008</v>
      </c>
      <c r="H201" s="38">
        <v>315850</v>
      </c>
      <c r="I201" s="28"/>
      <c r="J201" s="37" t="s">
        <v>908</v>
      </c>
      <c r="K201" s="28">
        <v>920101100</v>
      </c>
      <c r="L201" s="38">
        <v>769777250</v>
      </c>
    </row>
    <row r="202" spans="2:12" ht="13.5">
      <c r="B202" s="35" t="s">
        <v>59</v>
      </c>
      <c r="C202" s="28">
        <v>615880300</v>
      </c>
      <c r="D202" s="36">
        <v>0</v>
      </c>
      <c r="F202" s="37" t="s">
        <v>889</v>
      </c>
      <c r="G202" s="28">
        <v>920101300</v>
      </c>
      <c r="H202" s="38">
        <v>1863884190</v>
      </c>
      <c r="I202" s="28"/>
      <c r="J202" s="37" t="s">
        <v>909</v>
      </c>
      <c r="K202" s="28">
        <v>920101101</v>
      </c>
      <c r="L202" s="38">
        <v>217312660</v>
      </c>
    </row>
    <row r="203" spans="2:12" ht="13.5">
      <c r="B203" s="35" t="s">
        <v>356</v>
      </c>
      <c r="C203" s="28">
        <v>615880400</v>
      </c>
      <c r="D203" s="36">
        <v>81935685</v>
      </c>
      <c r="F203" s="37" t="s">
        <v>891</v>
      </c>
      <c r="G203" s="28">
        <v>920101011</v>
      </c>
      <c r="H203" s="38">
        <v>1544552220</v>
      </c>
      <c r="I203" s="28"/>
      <c r="J203" s="37" t="s">
        <v>910</v>
      </c>
      <c r="K203" s="28">
        <v>920101102</v>
      </c>
      <c r="L203" s="38">
        <v>54960000</v>
      </c>
    </row>
    <row r="204" spans="2:12" ht="13.5">
      <c r="B204" s="35" t="s">
        <v>323</v>
      </c>
      <c r="C204" s="28">
        <v>618800000</v>
      </c>
      <c r="D204" s="36">
        <v>-4728489309</v>
      </c>
      <c r="F204" s="37" t="s">
        <v>893</v>
      </c>
      <c r="G204" s="28">
        <v>920101301</v>
      </c>
      <c r="H204" s="38">
        <v>276594910</v>
      </c>
      <c r="I204" s="28"/>
      <c r="J204" s="37" t="s">
        <v>911</v>
      </c>
      <c r="K204" s="28">
        <v>920101104</v>
      </c>
      <c r="L204" s="38">
        <v>4680000</v>
      </c>
    </row>
    <row r="205" spans="2:12" ht="13.5">
      <c r="B205" s="35" t="s">
        <v>60</v>
      </c>
      <c r="C205" s="28">
        <v>618900000</v>
      </c>
      <c r="D205" s="36">
        <v>-845636404</v>
      </c>
      <c r="F205" s="37" t="s">
        <v>895</v>
      </c>
      <c r="G205" s="28">
        <v>920101302</v>
      </c>
      <c r="H205" s="38">
        <v>2349380</v>
      </c>
      <c r="I205" s="28"/>
      <c r="J205" s="37" t="s">
        <v>912</v>
      </c>
      <c r="K205" s="28">
        <v>920101103</v>
      </c>
      <c r="L205" s="38">
        <v>489704590</v>
      </c>
    </row>
    <row r="206" spans="2:12" ht="13.5">
      <c r="B206" s="35" t="s">
        <v>913</v>
      </c>
      <c r="C206" s="28">
        <v>618901000</v>
      </c>
      <c r="D206" s="36">
        <v>-832636404</v>
      </c>
      <c r="F206" s="37" t="s">
        <v>896</v>
      </c>
      <c r="G206" s="28">
        <v>920101303</v>
      </c>
      <c r="H206" s="38">
        <v>40387680</v>
      </c>
      <c r="I206" s="28"/>
      <c r="J206" s="37" t="s">
        <v>914</v>
      </c>
      <c r="K206" s="28">
        <v>920101105</v>
      </c>
      <c r="L206" s="38">
        <v>3120000</v>
      </c>
    </row>
    <row r="207" spans="2:12" ht="13.5">
      <c r="B207" s="35" t="s">
        <v>915</v>
      </c>
      <c r="C207" s="28">
        <v>618906000</v>
      </c>
      <c r="D207" s="36">
        <v>-13000000</v>
      </c>
      <c r="F207" s="37" t="s">
        <v>898</v>
      </c>
      <c r="G207" s="28">
        <v>920101400</v>
      </c>
      <c r="H207" s="38">
        <v>2634564630</v>
      </c>
      <c r="I207" s="28"/>
      <c r="J207" s="37" t="s">
        <v>916</v>
      </c>
      <c r="K207" s="28">
        <v>920101200</v>
      </c>
      <c r="L207" s="38">
        <v>35754540</v>
      </c>
    </row>
    <row r="208" spans="2:12" ht="13.5">
      <c r="B208" s="35" t="s">
        <v>61</v>
      </c>
      <c r="C208" s="28">
        <v>619100000</v>
      </c>
      <c r="D208" s="36">
        <v>-3882852905</v>
      </c>
      <c r="F208" s="37" t="s">
        <v>900</v>
      </c>
      <c r="G208" s="28">
        <v>920101013</v>
      </c>
      <c r="H208" s="38">
        <v>2634446080</v>
      </c>
      <c r="I208" s="28"/>
      <c r="J208" s="37" t="s">
        <v>918</v>
      </c>
      <c r="K208" s="28">
        <v>920101201</v>
      </c>
      <c r="L208" s="38">
        <v>5421230</v>
      </c>
    </row>
    <row r="209" spans="2:12" ht="13.5">
      <c r="B209" s="35" t="s">
        <v>920</v>
      </c>
      <c r="C209" s="28">
        <v>619111000</v>
      </c>
      <c r="D209" s="36">
        <v>-57759980</v>
      </c>
      <c r="F209" s="37" t="s">
        <v>921</v>
      </c>
      <c r="G209" s="28">
        <v>920101401</v>
      </c>
      <c r="H209" s="38">
        <v>118550</v>
      </c>
      <c r="I209" s="28"/>
      <c r="J209" s="37" t="s">
        <v>922</v>
      </c>
      <c r="K209" s="28">
        <v>920101202</v>
      </c>
      <c r="L209" s="38">
        <v>30333310</v>
      </c>
    </row>
    <row r="210" spans="2:12" ht="13.5">
      <c r="B210" s="35" t="s">
        <v>923</v>
      </c>
      <c r="C210" s="28">
        <v>619121000</v>
      </c>
      <c r="D210" s="36">
        <v>-1084</v>
      </c>
      <c r="F210" s="37" t="s">
        <v>903</v>
      </c>
      <c r="G210" s="28">
        <v>920101021</v>
      </c>
      <c r="H210" s="38">
        <v>2547848723</v>
      </c>
      <c r="I210" s="28"/>
      <c r="J210" s="37" t="s">
        <v>924</v>
      </c>
      <c r="K210" s="28">
        <v>920101034</v>
      </c>
      <c r="L210" s="38">
        <v>7667000</v>
      </c>
    </row>
    <row r="211" spans="2:12" ht="13.5">
      <c r="B211" s="35" t="s">
        <v>925</v>
      </c>
      <c r="C211" s="28">
        <v>619199000</v>
      </c>
      <c r="D211" s="36">
        <v>-3825091841</v>
      </c>
      <c r="F211" s="37" t="s">
        <v>906</v>
      </c>
      <c r="G211" s="28">
        <v>920101033</v>
      </c>
      <c r="H211" s="38">
        <v>2027302330</v>
      </c>
      <c r="I211" s="28"/>
      <c r="J211" s="37" t="s">
        <v>926</v>
      </c>
      <c r="K211" s="28">
        <v>920101035</v>
      </c>
      <c r="L211" s="38">
        <v>2539000</v>
      </c>
    </row>
    <row r="212" spans="2:12" ht="13.5">
      <c r="B212" s="35" t="s">
        <v>928</v>
      </c>
      <c r="C212" s="28"/>
      <c r="D212" s="36">
        <v>7769823424527</v>
      </c>
      <c r="F212" s="37" t="s">
        <v>908</v>
      </c>
      <c r="G212" s="28">
        <v>920101100</v>
      </c>
      <c r="H212" s="38">
        <v>2794576130</v>
      </c>
      <c r="I212" s="28"/>
      <c r="J212" s="37" t="s">
        <v>929</v>
      </c>
      <c r="K212" s="28">
        <v>920101036</v>
      </c>
      <c r="L212" s="38">
        <v>5128000</v>
      </c>
    </row>
    <row r="213" spans="2:12" ht="13.5">
      <c r="B213" s="35" t="s">
        <v>63</v>
      </c>
      <c r="C213" s="28">
        <v>700000000</v>
      </c>
      <c r="D213" s="46">
        <v>0</v>
      </c>
      <c r="F213" s="37" t="s">
        <v>909</v>
      </c>
      <c r="G213" s="28">
        <v>920101101</v>
      </c>
      <c r="H213" s="38">
        <v>772811620</v>
      </c>
      <c r="I213" s="28"/>
      <c r="J213" s="37" t="s">
        <v>931</v>
      </c>
      <c r="K213" s="28">
        <v>920101037</v>
      </c>
      <c r="L213" s="38">
        <v>3225830</v>
      </c>
    </row>
    <row r="214" spans="2:12" ht="13.5">
      <c r="B214" s="35" t="s">
        <v>64</v>
      </c>
      <c r="C214" s="28">
        <v>710600000</v>
      </c>
      <c r="D214" s="36">
        <v>1640940279296</v>
      </c>
      <c r="F214" s="37" t="s">
        <v>910</v>
      </c>
      <c r="G214" s="28">
        <v>920101102</v>
      </c>
      <c r="H214" s="38">
        <v>219840000</v>
      </c>
      <c r="I214" s="28"/>
      <c r="J214" s="37" t="s">
        <v>933</v>
      </c>
      <c r="K214" s="28">
        <v>920101099</v>
      </c>
      <c r="L214" s="38">
        <v>32422318</v>
      </c>
    </row>
    <row r="215" spans="2:12" ht="13.5">
      <c r="B215" s="35" t="s">
        <v>65</v>
      </c>
      <c r="C215" s="28">
        <v>710700000</v>
      </c>
      <c r="D215" s="36">
        <v>1092233803475</v>
      </c>
      <c r="F215" s="37" t="s">
        <v>911</v>
      </c>
      <c r="G215" s="28">
        <v>920101104</v>
      </c>
      <c r="H215" s="38">
        <v>18720000</v>
      </c>
      <c r="I215" s="28"/>
      <c r="J215" s="37" t="s">
        <v>934</v>
      </c>
      <c r="K215" s="28">
        <v>920102000</v>
      </c>
      <c r="L215" s="38">
        <v>2810510454</v>
      </c>
    </row>
    <row r="216" spans="2:12" ht="13.5">
      <c r="B216" s="35" t="s">
        <v>373</v>
      </c>
      <c r="C216" s="28">
        <v>710701000</v>
      </c>
      <c r="D216" s="36">
        <v>700562099477</v>
      </c>
      <c r="F216" s="37" t="s">
        <v>912</v>
      </c>
      <c r="G216" s="28">
        <v>920101103</v>
      </c>
      <c r="H216" s="38">
        <v>1770724510</v>
      </c>
      <c r="I216" s="28"/>
      <c r="J216" s="37" t="s">
        <v>935</v>
      </c>
      <c r="K216" s="28">
        <v>920101056</v>
      </c>
      <c r="L216" s="38">
        <v>4915917</v>
      </c>
    </row>
    <row r="217" spans="2:12" ht="13.5">
      <c r="B217" s="35" t="s">
        <v>374</v>
      </c>
      <c r="C217" s="28">
        <v>710798000</v>
      </c>
      <c r="D217" s="36">
        <v>29462689662</v>
      </c>
      <c r="F217" s="37" t="s">
        <v>914</v>
      </c>
      <c r="G217" s="28">
        <v>920101105</v>
      </c>
      <c r="H217" s="38">
        <v>12480000</v>
      </c>
      <c r="I217" s="28"/>
      <c r="J217" s="37" t="s">
        <v>936</v>
      </c>
      <c r="K217" s="28">
        <v>920101061</v>
      </c>
      <c r="L217" s="38">
        <v>13964674</v>
      </c>
    </row>
    <row r="218" spans="2:12" ht="13.5">
      <c r="B218" s="35" t="s">
        <v>141</v>
      </c>
      <c r="C218" s="28">
        <v>710799061</v>
      </c>
      <c r="D218" s="36">
        <v>6534930164</v>
      </c>
      <c r="F218" s="37" t="s">
        <v>916</v>
      </c>
      <c r="G218" s="28">
        <v>920101200</v>
      </c>
      <c r="H218" s="38">
        <v>137321950</v>
      </c>
      <c r="I218" s="28"/>
      <c r="J218" s="37" t="s">
        <v>937</v>
      </c>
      <c r="K218" s="28">
        <v>920101064</v>
      </c>
      <c r="L218" s="38">
        <v>125785445</v>
      </c>
    </row>
    <row r="219" spans="2:12" ht="13.5">
      <c r="B219" s="35" t="s">
        <v>938</v>
      </c>
      <c r="C219" s="28">
        <v>710799066</v>
      </c>
      <c r="D219" s="36">
        <v>240197032</v>
      </c>
      <c r="F219" s="37" t="s">
        <v>918</v>
      </c>
      <c r="G219" s="28">
        <v>920101201</v>
      </c>
      <c r="H219" s="38">
        <v>26586610</v>
      </c>
      <c r="I219" s="28"/>
      <c r="J219" s="37" t="s">
        <v>939</v>
      </c>
      <c r="K219" s="28">
        <v>920101065</v>
      </c>
      <c r="L219" s="38">
        <v>217871</v>
      </c>
    </row>
    <row r="220" spans="2:12" ht="13.5">
      <c r="B220" s="35" t="s">
        <v>940</v>
      </c>
      <c r="C220" s="28">
        <v>710799071</v>
      </c>
      <c r="D220" s="36">
        <v>792803773</v>
      </c>
      <c r="F220" s="37" t="s">
        <v>922</v>
      </c>
      <c r="G220" s="28">
        <v>920101202</v>
      </c>
      <c r="H220" s="38">
        <v>110735340</v>
      </c>
      <c r="I220" s="28"/>
      <c r="J220" s="37" t="s">
        <v>941</v>
      </c>
      <c r="K220" s="28">
        <v>920101066</v>
      </c>
      <c r="L220" s="38">
        <v>985361</v>
      </c>
    </row>
    <row r="221" spans="2:12" ht="13.5">
      <c r="B221" s="35" t="s">
        <v>942</v>
      </c>
      <c r="C221" s="28">
        <v>710799072</v>
      </c>
      <c r="D221" s="36">
        <v>398583580</v>
      </c>
      <c r="F221" s="37" t="s">
        <v>924</v>
      </c>
      <c r="G221" s="28">
        <v>920101034</v>
      </c>
      <c r="H221" s="38">
        <v>33451000</v>
      </c>
      <c r="I221" s="28"/>
      <c r="J221" s="37" t="s">
        <v>943</v>
      </c>
      <c r="K221" s="28">
        <v>920101067</v>
      </c>
      <c r="L221" s="38">
        <v>199</v>
      </c>
    </row>
    <row r="222" spans="2:12" ht="13.5">
      <c r="B222" s="35" t="s">
        <v>944</v>
      </c>
      <c r="C222" s="28">
        <v>710799076</v>
      </c>
      <c r="D222" s="36">
        <v>17943019400</v>
      </c>
      <c r="F222" s="37" t="s">
        <v>926</v>
      </c>
      <c r="G222" s="28">
        <v>920101035</v>
      </c>
      <c r="H222" s="38">
        <v>14069000</v>
      </c>
      <c r="I222" s="28"/>
      <c r="J222" s="37" t="s">
        <v>945</v>
      </c>
      <c r="K222" s="28">
        <v>920101068</v>
      </c>
      <c r="L222" s="38">
        <v>2526116072</v>
      </c>
    </row>
    <row r="223" spans="2:12" ht="13.5">
      <c r="B223" s="35" t="s">
        <v>946</v>
      </c>
      <c r="C223" s="28">
        <v>710799079</v>
      </c>
      <c r="D223" s="36">
        <v>21755540</v>
      </c>
      <c r="F223" s="37" t="s">
        <v>929</v>
      </c>
      <c r="G223" s="28">
        <v>920101036</v>
      </c>
      <c r="H223" s="38">
        <v>19382000</v>
      </c>
      <c r="I223" s="28"/>
      <c r="J223" s="37" t="s">
        <v>947</v>
      </c>
      <c r="K223" s="28">
        <v>920101070</v>
      </c>
      <c r="L223" s="38">
        <v>283</v>
      </c>
    </row>
    <row r="224" spans="2:12" ht="13.5">
      <c r="B224" s="35" t="s">
        <v>948</v>
      </c>
      <c r="C224" s="28">
        <v>710799081</v>
      </c>
      <c r="D224" s="36">
        <v>56884327</v>
      </c>
      <c r="F224" s="37" t="s">
        <v>931</v>
      </c>
      <c r="G224" s="28">
        <v>920101037</v>
      </c>
      <c r="H224" s="38">
        <v>12411120</v>
      </c>
      <c r="I224" s="28"/>
      <c r="J224" s="37" t="s">
        <v>949</v>
      </c>
      <c r="K224" s="28">
        <v>920101074</v>
      </c>
      <c r="L224" s="38">
        <v>9380804</v>
      </c>
    </row>
    <row r="225" spans="2:12" ht="13.5">
      <c r="B225" s="35" t="s">
        <v>950</v>
      </c>
      <c r="C225" s="28">
        <v>710799082</v>
      </c>
      <c r="D225" s="36">
        <v>1239049</v>
      </c>
      <c r="F225" s="37" t="s">
        <v>933</v>
      </c>
      <c r="G225" s="28">
        <v>920101099</v>
      </c>
      <c r="H225" s="38">
        <v>228724714</v>
      </c>
      <c r="I225" s="28"/>
      <c r="J225" s="37" t="s">
        <v>951</v>
      </c>
      <c r="K225" s="28">
        <v>920101076</v>
      </c>
      <c r="L225" s="38">
        <v>0</v>
      </c>
    </row>
    <row r="226" spans="2:12" ht="13.5">
      <c r="B226" s="35" t="s">
        <v>952</v>
      </c>
      <c r="C226" s="28">
        <v>710799084</v>
      </c>
      <c r="D226" s="36">
        <v>593974</v>
      </c>
      <c r="F226" s="37" t="s">
        <v>934</v>
      </c>
      <c r="G226" s="28">
        <v>920102000</v>
      </c>
      <c r="H226" s="38">
        <v>13221478962</v>
      </c>
      <c r="I226" s="28"/>
      <c r="J226" s="37" t="s">
        <v>953</v>
      </c>
      <c r="K226" s="28">
        <v>920101701</v>
      </c>
      <c r="L226" s="38">
        <v>1094611</v>
      </c>
    </row>
    <row r="227" spans="2:12" ht="13.5">
      <c r="B227" s="35" t="s">
        <v>954</v>
      </c>
      <c r="C227" s="28">
        <v>710799086</v>
      </c>
      <c r="D227" s="36">
        <v>249223</v>
      </c>
      <c r="F227" s="37" t="s">
        <v>935</v>
      </c>
      <c r="G227" s="28">
        <v>920101056</v>
      </c>
      <c r="H227" s="38">
        <v>21547792</v>
      </c>
      <c r="I227" s="28"/>
      <c r="J227" s="37" t="s">
        <v>955</v>
      </c>
      <c r="K227" s="28">
        <v>920101601</v>
      </c>
      <c r="L227" s="38">
        <v>127008228</v>
      </c>
    </row>
    <row r="228" spans="2:12" ht="13.5">
      <c r="B228" s="35" t="s">
        <v>151</v>
      </c>
      <c r="C228" s="28">
        <v>710799088</v>
      </c>
      <c r="D228" s="36">
        <v>3472433600</v>
      </c>
      <c r="F228" s="37" t="s">
        <v>936</v>
      </c>
      <c r="G228" s="28">
        <v>920101061</v>
      </c>
      <c r="H228" s="38">
        <v>48435967</v>
      </c>
      <c r="I228" s="28"/>
      <c r="J228" s="37" t="s">
        <v>956</v>
      </c>
      <c r="K228" s="28">
        <v>920101605</v>
      </c>
      <c r="L228" s="38">
        <v>1018737</v>
      </c>
    </row>
    <row r="229" spans="2:12" ht="13.5">
      <c r="B229" s="35" t="s">
        <v>957</v>
      </c>
      <c r="C229" s="28">
        <v>710799091</v>
      </c>
      <c r="D229" s="36">
        <v>0</v>
      </c>
      <c r="F229" s="37" t="s">
        <v>937</v>
      </c>
      <c r="G229" s="28">
        <v>920101064</v>
      </c>
      <c r="H229" s="38">
        <v>473612732</v>
      </c>
      <c r="I229" s="28"/>
      <c r="J229" s="37" t="s">
        <v>958</v>
      </c>
      <c r="K229" s="28">
        <v>920101801</v>
      </c>
      <c r="L229" s="38">
        <v>22252</v>
      </c>
    </row>
    <row r="230" spans="2:12" ht="13.5">
      <c r="B230" s="35" t="s">
        <v>376</v>
      </c>
      <c r="C230" s="28">
        <v>710703000</v>
      </c>
      <c r="D230" s="36">
        <v>226598513244</v>
      </c>
      <c r="F230" s="37" t="s">
        <v>939</v>
      </c>
      <c r="G230" s="28">
        <v>920101065</v>
      </c>
      <c r="H230" s="38">
        <v>539845</v>
      </c>
      <c r="I230" s="28"/>
      <c r="J230" s="37" t="s">
        <v>539</v>
      </c>
      <c r="K230" s="28">
        <v>920106000</v>
      </c>
      <c r="L230" s="38">
        <v>313812103</v>
      </c>
    </row>
    <row r="231" spans="2:12" ht="13.5">
      <c r="B231" s="35" t="s">
        <v>66</v>
      </c>
      <c r="C231" s="28">
        <v>710706000</v>
      </c>
      <c r="D231" s="36">
        <v>162702203162</v>
      </c>
      <c r="F231" s="37" t="s">
        <v>941</v>
      </c>
      <c r="G231" s="28">
        <v>920101066</v>
      </c>
      <c r="H231" s="38">
        <v>2287123</v>
      </c>
      <c r="I231" s="28"/>
      <c r="J231" s="37" t="s">
        <v>959</v>
      </c>
      <c r="K231" s="28">
        <v>920108000</v>
      </c>
      <c r="L231" s="38">
        <v>47047999</v>
      </c>
    </row>
    <row r="232" spans="2:12" ht="13.5">
      <c r="B232" s="35" t="s">
        <v>67</v>
      </c>
      <c r="C232" s="28">
        <v>710707000</v>
      </c>
      <c r="D232" s="36">
        <v>63890443945</v>
      </c>
      <c r="F232" s="37" t="s">
        <v>943</v>
      </c>
      <c r="G232" s="28">
        <v>920101067</v>
      </c>
      <c r="H232" s="38">
        <v>62046</v>
      </c>
      <c r="I232" s="28"/>
      <c r="J232" s="37" t="s">
        <v>960</v>
      </c>
      <c r="K232" s="28">
        <v>920110001</v>
      </c>
      <c r="L232" s="38">
        <v>213344575</v>
      </c>
    </row>
    <row r="233" spans="2:12" ht="13.5">
      <c r="B233" s="35" t="s">
        <v>68</v>
      </c>
      <c r="C233" s="28">
        <v>710707001</v>
      </c>
      <c r="D233" s="36">
        <v>47531223532</v>
      </c>
      <c r="F233" s="37" t="s">
        <v>945</v>
      </c>
      <c r="G233" s="28">
        <v>920101068</v>
      </c>
      <c r="H233" s="38">
        <v>11901373752</v>
      </c>
      <c r="I233" s="28"/>
      <c r="J233" s="37" t="s">
        <v>962</v>
      </c>
      <c r="K233" s="28">
        <v>920110002</v>
      </c>
      <c r="L233" s="38">
        <v>24965806</v>
      </c>
    </row>
    <row r="234" spans="2:12" ht="13.5">
      <c r="B234" s="35" t="s">
        <v>69</v>
      </c>
      <c r="C234" s="28">
        <v>710707006</v>
      </c>
      <c r="D234" s="36">
        <v>185983936</v>
      </c>
      <c r="F234" s="37" t="s">
        <v>963</v>
      </c>
      <c r="G234" s="28">
        <v>920101075</v>
      </c>
      <c r="H234" s="38">
        <v>0</v>
      </c>
      <c r="I234" s="28"/>
      <c r="J234" s="37" t="s">
        <v>964</v>
      </c>
      <c r="K234" s="28">
        <v>920110003</v>
      </c>
      <c r="L234" s="38">
        <v>188378769</v>
      </c>
    </row>
    <row r="235" spans="2:12" ht="13.5">
      <c r="B235" s="35" t="s">
        <v>70</v>
      </c>
      <c r="C235" s="28">
        <v>710707011</v>
      </c>
      <c r="D235" s="36">
        <v>1763158885</v>
      </c>
      <c r="F235" s="37" t="s">
        <v>965</v>
      </c>
      <c r="G235" s="28">
        <v>920101070</v>
      </c>
      <c r="H235" s="38">
        <v>283</v>
      </c>
      <c r="I235" s="28"/>
      <c r="J235" s="37" t="s">
        <v>966</v>
      </c>
      <c r="K235" s="28">
        <v>920195000</v>
      </c>
      <c r="L235" s="38">
        <v>305550</v>
      </c>
    </row>
    <row r="236" spans="2:12" ht="13.5">
      <c r="B236" s="35" t="s">
        <v>71</v>
      </c>
      <c r="C236" s="28">
        <v>710707016</v>
      </c>
      <c r="D236" s="36">
        <v>14066274043</v>
      </c>
      <c r="F236" s="37" t="s">
        <v>967</v>
      </c>
      <c r="G236" s="28">
        <v>920101074</v>
      </c>
      <c r="H236" s="38">
        <v>42025465</v>
      </c>
      <c r="I236" s="28"/>
      <c r="J236" s="37" t="s">
        <v>968</v>
      </c>
      <c r="K236" s="28">
        <v>920196000</v>
      </c>
      <c r="L236" s="38">
        <v>30555</v>
      </c>
    </row>
    <row r="237" spans="2:12" ht="13.5">
      <c r="B237" s="35" t="s">
        <v>72</v>
      </c>
      <c r="C237" s="28">
        <v>710707021</v>
      </c>
      <c r="D237" s="36">
        <v>168638</v>
      </c>
      <c r="F237" s="37" t="s">
        <v>969</v>
      </c>
      <c r="G237" s="28">
        <v>920101076</v>
      </c>
      <c r="H237" s="38">
        <v>3035981</v>
      </c>
      <c r="I237" s="28"/>
      <c r="J237" s="37" t="s">
        <v>970</v>
      </c>
      <c r="K237" s="28">
        <v>920198000</v>
      </c>
      <c r="L237" s="38">
        <v>2236096612</v>
      </c>
    </row>
    <row r="238" spans="2:12" ht="13.5">
      <c r="B238" s="35" t="s">
        <v>73</v>
      </c>
      <c r="C238" s="28">
        <v>710707026</v>
      </c>
      <c r="D238" s="36">
        <v>7863096</v>
      </c>
      <c r="F238" s="37" t="s">
        <v>971</v>
      </c>
      <c r="G238" s="28">
        <v>920101701</v>
      </c>
      <c r="H238" s="38">
        <v>4898815</v>
      </c>
      <c r="I238" s="28"/>
      <c r="J238" s="37" t="s">
        <v>972</v>
      </c>
      <c r="K238" s="28">
        <v>920300000</v>
      </c>
      <c r="L238" s="38">
        <v>136985884534</v>
      </c>
    </row>
    <row r="239" spans="2:12" ht="13.5">
      <c r="B239" s="35" t="s">
        <v>74</v>
      </c>
      <c r="C239" s="28">
        <v>710707031</v>
      </c>
      <c r="D239" s="36">
        <v>205627</v>
      </c>
      <c r="F239" s="37" t="s">
        <v>973</v>
      </c>
      <c r="G239" s="28">
        <v>920101601</v>
      </c>
      <c r="H239" s="38">
        <v>710983931</v>
      </c>
      <c r="I239" s="28"/>
      <c r="J239" s="37" t="s">
        <v>974</v>
      </c>
      <c r="K239" s="28">
        <v>921100000</v>
      </c>
      <c r="L239" s="38">
        <v>85903773272</v>
      </c>
    </row>
    <row r="240" spans="2:12" ht="13.5">
      <c r="B240" s="35" t="s">
        <v>75</v>
      </c>
      <c r="C240" s="28">
        <v>710707036</v>
      </c>
      <c r="D240" s="36">
        <v>319640386</v>
      </c>
      <c r="F240" s="37" t="s">
        <v>975</v>
      </c>
      <c r="G240" s="28">
        <v>920101605</v>
      </c>
      <c r="H240" s="38">
        <v>12628846</v>
      </c>
      <c r="I240" s="28"/>
      <c r="J240" s="37" t="s">
        <v>976</v>
      </c>
      <c r="K240" s="28">
        <v>921101000</v>
      </c>
      <c r="L240" s="38">
        <v>37687717577</v>
      </c>
    </row>
    <row r="241" spans="2:12" ht="13.5">
      <c r="B241" s="35" t="s">
        <v>115</v>
      </c>
      <c r="C241" s="28">
        <v>710707037</v>
      </c>
      <c r="D241" s="36">
        <v>15925802</v>
      </c>
      <c r="F241" s="37" t="s">
        <v>977</v>
      </c>
      <c r="G241" s="28">
        <v>920101801</v>
      </c>
      <c r="H241" s="38">
        <v>46384</v>
      </c>
      <c r="I241" s="28"/>
      <c r="J241" s="37" t="s">
        <v>978</v>
      </c>
      <c r="K241" s="28">
        <v>921101001</v>
      </c>
      <c r="L241" s="38">
        <v>37468042328</v>
      </c>
    </row>
    <row r="242" spans="2:12" ht="13.5">
      <c r="B242" s="35" t="s">
        <v>76</v>
      </c>
      <c r="C242" s="28">
        <v>710708000</v>
      </c>
      <c r="D242" s="36">
        <v>5866137</v>
      </c>
      <c r="F242" s="37" t="s">
        <v>539</v>
      </c>
      <c r="G242" s="28">
        <v>920106000</v>
      </c>
      <c r="H242" s="38">
        <v>725299218</v>
      </c>
      <c r="I242" s="28"/>
      <c r="J242" s="37" t="s">
        <v>979</v>
      </c>
      <c r="K242" s="28">
        <v>921101011</v>
      </c>
      <c r="L242" s="38">
        <v>219675249</v>
      </c>
    </row>
    <row r="243" spans="2:12" ht="13.5">
      <c r="B243" s="35" t="s">
        <v>77</v>
      </c>
      <c r="C243" s="28">
        <v>710708001</v>
      </c>
      <c r="D243" s="36">
        <v>5866137</v>
      </c>
      <c r="F243" s="37" t="s">
        <v>959</v>
      </c>
      <c r="G243" s="28">
        <v>920108000</v>
      </c>
      <c r="H243" s="38">
        <v>118815645</v>
      </c>
      <c r="I243" s="28"/>
      <c r="J243" s="37" t="s">
        <v>980</v>
      </c>
      <c r="K243" s="28">
        <v>921102000</v>
      </c>
      <c r="L243" s="38">
        <v>601708838</v>
      </c>
    </row>
    <row r="244" spans="2:12" ht="13.5">
      <c r="B244" s="35" t="s">
        <v>981</v>
      </c>
      <c r="C244" s="28">
        <v>710726000</v>
      </c>
      <c r="D244" s="36">
        <v>135477184404</v>
      </c>
      <c r="F244" s="37" t="s">
        <v>960</v>
      </c>
      <c r="G244" s="28">
        <v>920110001</v>
      </c>
      <c r="H244" s="38">
        <v>861753150</v>
      </c>
      <c r="I244" s="28"/>
      <c r="J244" s="37" t="s">
        <v>982</v>
      </c>
      <c r="K244" s="28">
        <v>921106000</v>
      </c>
      <c r="L244" s="38">
        <v>356317511</v>
      </c>
    </row>
    <row r="245" spans="2:12" ht="13.5">
      <c r="B245" s="35" t="s">
        <v>983</v>
      </c>
      <c r="C245" s="28">
        <v>710799000</v>
      </c>
      <c r="D245" s="36">
        <v>133316688</v>
      </c>
      <c r="F245" s="37" t="s">
        <v>962</v>
      </c>
      <c r="G245" s="28">
        <v>920110002</v>
      </c>
      <c r="H245" s="38">
        <v>99674321</v>
      </c>
      <c r="I245" s="28"/>
      <c r="J245" s="37" t="s">
        <v>984</v>
      </c>
      <c r="K245" s="28">
        <v>921106001</v>
      </c>
      <c r="L245" s="38">
        <v>356314701</v>
      </c>
    </row>
    <row r="246" spans="2:12" ht="13.5">
      <c r="B246" s="35" t="s">
        <v>985</v>
      </c>
      <c r="C246" s="28">
        <v>710799090</v>
      </c>
      <c r="D246" s="36">
        <v>1092311</v>
      </c>
      <c r="F246" s="37" t="s">
        <v>964</v>
      </c>
      <c r="G246" s="28">
        <v>920110003</v>
      </c>
      <c r="H246" s="38">
        <v>762078829</v>
      </c>
      <c r="I246" s="28"/>
      <c r="J246" s="37" t="s">
        <v>986</v>
      </c>
      <c r="K246" s="28">
        <v>921106006</v>
      </c>
      <c r="L246" s="38">
        <v>2810</v>
      </c>
    </row>
    <row r="247" spans="2:12" ht="13.5">
      <c r="B247" s="35" t="s">
        <v>137</v>
      </c>
      <c r="C247" s="28">
        <v>710799999</v>
      </c>
      <c r="D247" s="36">
        <v>340492</v>
      </c>
      <c r="F247" s="37" t="s">
        <v>966</v>
      </c>
      <c r="G247" s="28">
        <v>920195000</v>
      </c>
      <c r="H247" s="38">
        <v>305550</v>
      </c>
      <c r="I247" s="28"/>
      <c r="J247" s="37" t="s">
        <v>987</v>
      </c>
      <c r="K247" s="28">
        <v>921111000</v>
      </c>
      <c r="L247" s="38">
        <v>9772971082</v>
      </c>
    </row>
    <row r="248" spans="2:12" ht="13.5">
      <c r="B248" s="35" t="s">
        <v>989</v>
      </c>
      <c r="C248" s="28">
        <v>710799998</v>
      </c>
      <c r="D248" s="36">
        <v>131883885</v>
      </c>
      <c r="F248" s="37" t="s">
        <v>968</v>
      </c>
      <c r="G248" s="28">
        <v>920196000</v>
      </c>
      <c r="H248" s="38">
        <v>30555</v>
      </c>
      <c r="I248" s="28"/>
      <c r="J248" s="37" t="s">
        <v>990</v>
      </c>
      <c r="K248" s="28">
        <v>921111001</v>
      </c>
      <c r="L248" s="38">
        <v>9772971082</v>
      </c>
    </row>
    <row r="249" spans="2:12" ht="13.5">
      <c r="B249" s="35" t="s">
        <v>78</v>
      </c>
      <c r="C249" s="28">
        <v>711126000</v>
      </c>
      <c r="D249" s="36">
        <v>548706475821</v>
      </c>
      <c r="F249" s="37" t="s">
        <v>970</v>
      </c>
      <c r="G249" s="28">
        <v>920198000</v>
      </c>
      <c r="H249" s="38">
        <v>7595333458</v>
      </c>
      <c r="I249" s="28"/>
      <c r="J249" s="37" t="s">
        <v>991</v>
      </c>
      <c r="K249" s="28">
        <v>921116000</v>
      </c>
      <c r="L249" s="38">
        <v>36751094834</v>
      </c>
    </row>
    <row r="250" spans="2:12" ht="13.5">
      <c r="B250" s="35" t="s">
        <v>993</v>
      </c>
      <c r="C250" s="28">
        <v>711127000</v>
      </c>
      <c r="D250" s="36">
        <v>548706475821</v>
      </c>
      <c r="F250" s="37" t="s">
        <v>972</v>
      </c>
      <c r="G250" s="28">
        <v>920300000</v>
      </c>
      <c r="H250" s="57">
        <v>497356197622</v>
      </c>
      <c r="I250" s="28"/>
      <c r="J250" s="37" t="s">
        <v>994</v>
      </c>
      <c r="K250" s="28">
        <v>921121000</v>
      </c>
      <c r="L250" s="38">
        <v>3707124</v>
      </c>
    </row>
    <row r="251" spans="2:12" ht="13.5">
      <c r="B251" s="35" t="s">
        <v>996</v>
      </c>
      <c r="C251" s="28">
        <v>711127001</v>
      </c>
      <c r="D251" s="36">
        <v>414389583000</v>
      </c>
      <c r="F251" s="37" t="s">
        <v>974</v>
      </c>
      <c r="G251" s="28">
        <v>921100000</v>
      </c>
      <c r="H251" s="38">
        <v>360025875524</v>
      </c>
      <c r="I251" s="28"/>
      <c r="J251" s="37" t="s">
        <v>997</v>
      </c>
      <c r="K251" s="28">
        <v>921121100</v>
      </c>
      <c r="L251" s="38">
        <v>28911474</v>
      </c>
    </row>
    <row r="252" spans="2:12" ht="13.5">
      <c r="B252" s="35" t="s">
        <v>999</v>
      </c>
      <c r="C252" s="28">
        <v>711127003</v>
      </c>
      <c r="D252" s="36">
        <v>0</v>
      </c>
      <c r="F252" s="37" t="s">
        <v>976</v>
      </c>
      <c r="G252" s="28">
        <v>921101000</v>
      </c>
      <c r="H252" s="38">
        <v>191783185936</v>
      </c>
      <c r="I252" s="28"/>
      <c r="J252" s="37" t="s">
        <v>1000</v>
      </c>
      <c r="K252" s="28">
        <v>921126000</v>
      </c>
      <c r="L252" s="38">
        <v>701344832</v>
      </c>
    </row>
    <row r="253" spans="2:12" ht="13.5">
      <c r="B253" s="35" t="s">
        <v>1001</v>
      </c>
      <c r="C253" s="28">
        <v>711127002</v>
      </c>
      <c r="D253" s="36">
        <v>100531200000</v>
      </c>
      <c r="F253" s="37" t="s">
        <v>978</v>
      </c>
      <c r="G253" s="28">
        <v>921101001</v>
      </c>
      <c r="H253" s="38">
        <v>190993969085</v>
      </c>
      <c r="I253" s="28"/>
      <c r="J253" s="37" t="s">
        <v>1002</v>
      </c>
      <c r="K253" s="28">
        <v>921600000</v>
      </c>
      <c r="L253" s="38">
        <v>663006076</v>
      </c>
    </row>
    <row r="254" spans="2:12" ht="13.5">
      <c r="B254" s="35" t="s">
        <v>1003</v>
      </c>
      <c r="C254" s="28">
        <v>711127004</v>
      </c>
      <c r="D254" s="36">
        <v>33785692821</v>
      </c>
      <c r="F254" s="37" t="s">
        <v>979</v>
      </c>
      <c r="G254" s="28">
        <v>921101011</v>
      </c>
      <c r="H254" s="38">
        <v>789216851</v>
      </c>
      <c r="I254" s="28"/>
      <c r="J254" s="37" t="s">
        <v>1004</v>
      </c>
      <c r="K254" s="28">
        <v>921601000</v>
      </c>
      <c r="L254" s="38">
        <v>350668178</v>
      </c>
    </row>
    <row r="255" spans="2:12" ht="13.5">
      <c r="B255" s="35" t="s">
        <v>1006</v>
      </c>
      <c r="C255" s="28">
        <v>700100000</v>
      </c>
      <c r="D255" s="36">
        <v>2883162994945</v>
      </c>
      <c r="F255" s="37" t="s">
        <v>980</v>
      </c>
      <c r="G255" s="28">
        <v>921102000</v>
      </c>
      <c r="H255" s="38">
        <v>933030583</v>
      </c>
      <c r="I255" s="28"/>
      <c r="J255" s="37" t="s">
        <v>1007</v>
      </c>
      <c r="K255" s="28">
        <v>921601001</v>
      </c>
      <c r="L255" s="38">
        <v>614369925</v>
      </c>
    </row>
    <row r="256" spans="2:12" ht="13.5">
      <c r="B256" s="35" t="s">
        <v>1009</v>
      </c>
      <c r="C256" s="28">
        <v>710300000</v>
      </c>
      <c r="D256" s="46">
        <v>926741311985</v>
      </c>
      <c r="F256" s="37" t="s">
        <v>982</v>
      </c>
      <c r="G256" s="28">
        <v>921106000</v>
      </c>
      <c r="H256" s="38">
        <v>950638022</v>
      </c>
      <c r="I256" s="28"/>
      <c r="J256" s="37" t="s">
        <v>1010</v>
      </c>
      <c r="K256" s="28">
        <v>921601006</v>
      </c>
      <c r="L256" s="38">
        <v>-263701747</v>
      </c>
    </row>
    <row r="257" spans="2:12" ht="13.5">
      <c r="B257" s="35" t="s">
        <v>80</v>
      </c>
      <c r="C257" s="28">
        <v>710311000</v>
      </c>
      <c r="D257" s="36">
        <v>292741311985</v>
      </c>
      <c r="F257" s="37" t="s">
        <v>984</v>
      </c>
      <c r="G257" s="28">
        <v>921106001</v>
      </c>
      <c r="H257" s="38">
        <v>908944665</v>
      </c>
      <c r="I257" s="28"/>
      <c r="J257" s="37" t="s">
        <v>1011</v>
      </c>
      <c r="K257" s="28">
        <v>921602000</v>
      </c>
      <c r="L257" s="38">
        <v>-418727004</v>
      </c>
    </row>
    <row r="258" spans="2:12" ht="13.5">
      <c r="B258" s="35" t="s">
        <v>81</v>
      </c>
      <c r="C258" s="28">
        <v>710311001</v>
      </c>
      <c r="D258" s="36">
        <v>122741311985</v>
      </c>
      <c r="F258" s="37" t="s">
        <v>986</v>
      </c>
      <c r="G258" s="28">
        <v>921106006</v>
      </c>
      <c r="H258" s="38">
        <v>41693357</v>
      </c>
      <c r="I258" s="28"/>
      <c r="J258" s="37" t="s">
        <v>1012</v>
      </c>
      <c r="K258" s="28">
        <v>921606000</v>
      </c>
      <c r="L258" s="38">
        <v>-71987786</v>
      </c>
    </row>
    <row r="259" spans="2:12" ht="13.5">
      <c r="B259" s="35" t="s">
        <v>82</v>
      </c>
      <c r="C259" s="28">
        <v>710311021</v>
      </c>
      <c r="D259" s="36">
        <v>100000000000</v>
      </c>
      <c r="F259" s="37" t="s">
        <v>987</v>
      </c>
      <c r="G259" s="28">
        <v>921111000</v>
      </c>
      <c r="H259" s="38">
        <v>46338071907</v>
      </c>
      <c r="I259" s="28"/>
      <c r="J259" s="37" t="s">
        <v>1013</v>
      </c>
      <c r="K259" s="28">
        <v>921611000</v>
      </c>
      <c r="L259" s="38">
        <v>753995744</v>
      </c>
    </row>
    <row r="260" spans="2:12" ht="13.5">
      <c r="B260" s="35" t="s">
        <v>394</v>
      </c>
      <c r="C260" s="28">
        <v>710311090</v>
      </c>
      <c r="D260" s="36">
        <v>70000000000</v>
      </c>
      <c r="F260" s="37" t="s">
        <v>990</v>
      </c>
      <c r="G260" s="28">
        <v>921111001</v>
      </c>
      <c r="H260" s="38">
        <v>46338071907</v>
      </c>
      <c r="I260" s="28"/>
      <c r="J260" s="37" t="s">
        <v>1014</v>
      </c>
      <c r="K260" s="28">
        <v>921611001</v>
      </c>
      <c r="L260" s="38">
        <v>753995744</v>
      </c>
    </row>
    <row r="261" spans="2:12" ht="13.5">
      <c r="B261" s="35" t="s">
        <v>1015</v>
      </c>
      <c r="C261" s="28">
        <v>710398000</v>
      </c>
      <c r="D261" s="36">
        <v>370000000000</v>
      </c>
      <c r="F261" s="37" t="s">
        <v>991</v>
      </c>
      <c r="G261" s="28">
        <v>921116000</v>
      </c>
      <c r="H261" s="38">
        <v>117890129524</v>
      </c>
      <c r="I261" s="28"/>
      <c r="J261" s="37" t="s">
        <v>1016</v>
      </c>
      <c r="K261" s="28">
        <v>921616000</v>
      </c>
      <c r="L261" s="38">
        <v>49056944</v>
      </c>
    </row>
    <row r="262" spans="2:12" ht="13.5">
      <c r="B262" s="35" t="s">
        <v>1017</v>
      </c>
      <c r="C262" s="28">
        <v>710398100</v>
      </c>
      <c r="D262" s="36">
        <v>220000000000</v>
      </c>
      <c r="F262" s="37" t="s">
        <v>994</v>
      </c>
      <c r="G262" s="28">
        <v>921121000</v>
      </c>
      <c r="H262" s="38">
        <v>63975343</v>
      </c>
      <c r="I262" s="28"/>
      <c r="J262" s="37" t="s">
        <v>1018</v>
      </c>
      <c r="K262" s="28">
        <v>921698000</v>
      </c>
      <c r="L262" s="38">
        <v>0</v>
      </c>
    </row>
    <row r="263" spans="2:12" ht="13.5">
      <c r="B263" s="35" t="s">
        <v>397</v>
      </c>
      <c r="C263" s="28">
        <v>710399000</v>
      </c>
      <c r="D263" s="36">
        <v>44000000000</v>
      </c>
      <c r="F263" s="37" t="s">
        <v>997</v>
      </c>
      <c r="G263" s="28">
        <v>921121100</v>
      </c>
      <c r="H263" s="38">
        <v>675563104</v>
      </c>
      <c r="I263" s="28"/>
      <c r="J263" s="37" t="s">
        <v>1019</v>
      </c>
      <c r="K263" s="28">
        <v>922100000</v>
      </c>
      <c r="L263" s="38">
        <v>45018037854</v>
      </c>
    </row>
    <row r="264" spans="2:12" ht="13.5">
      <c r="B264" s="35" t="s">
        <v>1020</v>
      </c>
      <c r="C264" s="28">
        <v>710400000</v>
      </c>
      <c r="D264" s="36">
        <v>1049884503095</v>
      </c>
      <c r="F264" s="37" t="s">
        <v>1000</v>
      </c>
      <c r="G264" s="28">
        <v>921126000</v>
      </c>
      <c r="H264" s="38">
        <v>1391281105</v>
      </c>
      <c r="I264" s="28"/>
      <c r="J264" s="37" t="s">
        <v>1004</v>
      </c>
      <c r="K264" s="28">
        <v>922101000</v>
      </c>
      <c r="L264" s="38">
        <v>-276310440</v>
      </c>
    </row>
    <row r="265" spans="2:12" ht="13.5">
      <c r="B265" s="35" t="s">
        <v>83</v>
      </c>
      <c r="C265" s="28">
        <v>710500000</v>
      </c>
      <c r="D265" s="36">
        <v>862132738394</v>
      </c>
      <c r="F265" s="37" t="s">
        <v>1002</v>
      </c>
      <c r="G265" s="28">
        <v>921600000</v>
      </c>
      <c r="H265" s="38">
        <v>12013107362</v>
      </c>
      <c r="I265" s="28"/>
      <c r="J265" s="37" t="s">
        <v>1021</v>
      </c>
      <c r="K265" s="28">
        <v>922106000</v>
      </c>
      <c r="L265" s="38">
        <v>-376497419</v>
      </c>
    </row>
    <row r="266" spans="2:12" ht="13.5">
      <c r="B266" s="35" t="s">
        <v>84</v>
      </c>
      <c r="C266" s="28">
        <v>710510000</v>
      </c>
      <c r="D266" s="36">
        <v>187751764701</v>
      </c>
      <c r="F266" s="37" t="s">
        <v>1004</v>
      </c>
      <c r="G266" s="28">
        <v>921601000</v>
      </c>
      <c r="H266" s="38">
        <v>6457384677</v>
      </c>
      <c r="I266" s="28"/>
      <c r="J266" s="37" t="s">
        <v>1022</v>
      </c>
      <c r="K266" s="28">
        <v>922109000</v>
      </c>
      <c r="L266" s="38">
        <v>45670845713</v>
      </c>
    </row>
    <row r="267" spans="2:12" ht="13.5">
      <c r="B267" s="35" t="s">
        <v>1023</v>
      </c>
      <c r="C267" s="28">
        <v>710900000</v>
      </c>
      <c r="D267" s="36">
        <v>906537179865</v>
      </c>
      <c r="F267" s="37" t="s">
        <v>1007</v>
      </c>
      <c r="G267" s="28">
        <v>921601001</v>
      </c>
      <c r="H267" s="38">
        <v>6456785615</v>
      </c>
      <c r="I267" s="28"/>
      <c r="J267" s="37" t="s">
        <v>1024</v>
      </c>
      <c r="K267" s="28">
        <v>921801000</v>
      </c>
      <c r="L267" s="38">
        <v>5229330220</v>
      </c>
    </row>
    <row r="268" spans="2:12" ht="13.5">
      <c r="B268" s="35" t="s">
        <v>17</v>
      </c>
      <c r="C268" s="28">
        <v>710901000</v>
      </c>
      <c r="D268" s="36">
        <v>14493910865</v>
      </c>
      <c r="F268" s="37" t="s">
        <v>1010</v>
      </c>
      <c r="G268" s="28">
        <v>921601006</v>
      </c>
      <c r="H268" s="38">
        <v>599062</v>
      </c>
      <c r="I268" s="28"/>
      <c r="J268" s="37" t="s">
        <v>1025</v>
      </c>
      <c r="K268" s="28">
        <v>921801006</v>
      </c>
      <c r="L268" s="38">
        <v>5229330220</v>
      </c>
    </row>
    <row r="269" spans="2:12" ht="13.5">
      <c r="B269" s="35" t="s">
        <v>79</v>
      </c>
      <c r="C269" s="28">
        <v>710906000</v>
      </c>
      <c r="D269" s="36">
        <v>313646669000</v>
      </c>
      <c r="F269" s="37" t="s">
        <v>1011</v>
      </c>
      <c r="G269" s="28">
        <v>921602000</v>
      </c>
      <c r="H269" s="38">
        <v>1066515262</v>
      </c>
      <c r="I269" s="28"/>
      <c r="J269" s="37" t="s">
        <v>1027</v>
      </c>
      <c r="K269" s="28">
        <v>921801007</v>
      </c>
      <c r="L269" s="38">
        <v>0</v>
      </c>
    </row>
    <row r="270" spans="2:12" ht="13.5">
      <c r="B270" s="35" t="s">
        <v>387</v>
      </c>
      <c r="C270" s="28">
        <v>710909000</v>
      </c>
      <c r="D270" s="36">
        <v>240671600000</v>
      </c>
      <c r="F270" s="37" t="s">
        <v>1012</v>
      </c>
      <c r="G270" s="28">
        <v>921606000</v>
      </c>
      <c r="H270" s="38">
        <v>609553751</v>
      </c>
      <c r="I270" s="28"/>
      <c r="J270" s="37" t="s">
        <v>1029</v>
      </c>
      <c r="K270" s="28">
        <v>921806000</v>
      </c>
      <c r="L270" s="38">
        <v>-396609016</v>
      </c>
    </row>
    <row r="271" spans="2:12" ht="13.5">
      <c r="B271" s="35" t="s">
        <v>1030</v>
      </c>
      <c r="C271" s="28">
        <v>710998000</v>
      </c>
      <c r="D271" s="36">
        <v>337725000000</v>
      </c>
      <c r="F271" s="37" t="s">
        <v>1013</v>
      </c>
      <c r="G271" s="28">
        <v>921611000</v>
      </c>
      <c r="H271" s="38">
        <v>3538370044</v>
      </c>
      <c r="I271" s="28"/>
      <c r="J271" s="37" t="s">
        <v>1031</v>
      </c>
      <c r="K271" s="28">
        <v>921806006</v>
      </c>
      <c r="L271" s="38">
        <v>-396609016</v>
      </c>
    </row>
    <row r="272" spans="2:12" ht="13.5">
      <c r="B272" s="35" t="s">
        <v>1033</v>
      </c>
      <c r="C272" s="28">
        <v>710800004</v>
      </c>
      <c r="D272" s="36">
        <v>0</v>
      </c>
      <c r="F272" s="37" t="s">
        <v>1014</v>
      </c>
      <c r="G272" s="28">
        <v>921611001</v>
      </c>
      <c r="H272" s="38">
        <v>3538370044</v>
      </c>
      <c r="I272" s="28"/>
      <c r="J272" s="37" t="s">
        <v>1034</v>
      </c>
      <c r="K272" s="28">
        <v>921806007</v>
      </c>
      <c r="L272" s="38">
        <v>0</v>
      </c>
    </row>
    <row r="273" spans="2:12" ht="13.5">
      <c r="B273" s="35" t="s">
        <v>1035</v>
      </c>
      <c r="C273" s="28">
        <v>711176018</v>
      </c>
      <c r="D273" s="36">
        <v>0</v>
      </c>
      <c r="F273" s="37" t="s">
        <v>1016</v>
      </c>
      <c r="G273" s="28">
        <v>921616000</v>
      </c>
      <c r="H273" s="38">
        <v>341089058</v>
      </c>
      <c r="I273" s="28"/>
      <c r="J273" s="37" t="s">
        <v>1036</v>
      </c>
      <c r="K273" s="28">
        <v>921811000</v>
      </c>
      <c r="L273" s="38">
        <v>568346128</v>
      </c>
    </row>
    <row r="274" spans="2:12" ht="13.5">
      <c r="B274" s="35" t="s">
        <v>1037</v>
      </c>
      <c r="C274" s="28">
        <v>711176021</v>
      </c>
      <c r="D274" s="36">
        <v>0</v>
      </c>
      <c r="F274" s="37" t="s">
        <v>1018</v>
      </c>
      <c r="G274" s="28">
        <v>921698000</v>
      </c>
      <c r="H274" s="38">
        <v>194570</v>
      </c>
      <c r="I274" s="28"/>
      <c r="J274" s="37" t="s">
        <v>1038</v>
      </c>
      <c r="K274" s="28">
        <v>921811006</v>
      </c>
      <c r="L274" s="38">
        <v>568346128</v>
      </c>
    </row>
    <row r="275" spans="2:12" ht="13.5">
      <c r="B275" s="35" t="s">
        <v>1039</v>
      </c>
      <c r="C275" s="28">
        <v>711176022</v>
      </c>
      <c r="D275" s="36">
        <v>0</v>
      </c>
      <c r="F275" s="37" t="s">
        <v>1019</v>
      </c>
      <c r="G275" s="28">
        <v>922100000</v>
      </c>
      <c r="H275" s="38">
        <v>54227360494</v>
      </c>
      <c r="I275" s="28"/>
      <c r="J275" s="37" t="s">
        <v>1040</v>
      </c>
      <c r="K275" s="28">
        <v>922211013</v>
      </c>
      <c r="L275" s="38">
        <v>0</v>
      </c>
    </row>
    <row r="276" spans="2:12" ht="13.5">
      <c r="B276" s="35" t="s">
        <v>1041</v>
      </c>
      <c r="C276" s="28">
        <v>710520000</v>
      </c>
      <c r="D276" s="36">
        <v>13941138945</v>
      </c>
      <c r="F276" s="37" t="s">
        <v>1004</v>
      </c>
      <c r="G276" s="28">
        <v>922101000</v>
      </c>
      <c r="H276" s="38">
        <v>1109076794</v>
      </c>
      <c r="I276" s="28"/>
      <c r="J276" s="37" t="s">
        <v>1042</v>
      </c>
      <c r="K276" s="28">
        <v>922206012</v>
      </c>
      <c r="L276" s="38">
        <v>0</v>
      </c>
    </row>
    <row r="277" spans="2:12" ht="13.5">
      <c r="B277" s="35" t="s">
        <v>677</v>
      </c>
      <c r="C277" s="28">
        <v>710522000</v>
      </c>
      <c r="D277" s="36">
        <v>6526719028</v>
      </c>
      <c r="F277" s="37" t="s">
        <v>1021</v>
      </c>
      <c r="G277" s="28">
        <v>922106000</v>
      </c>
      <c r="H277" s="38">
        <v>93731244</v>
      </c>
      <c r="I277" s="28"/>
      <c r="J277" s="37" t="s">
        <v>1043</v>
      </c>
      <c r="K277" s="28">
        <v>922600000</v>
      </c>
      <c r="L277" s="38">
        <v>227605994469</v>
      </c>
    </row>
    <row r="278" spans="2:12" ht="13.5">
      <c r="B278" s="35" t="s">
        <v>680</v>
      </c>
      <c r="C278" s="28">
        <v>710522200</v>
      </c>
      <c r="D278" s="36">
        <v>6526719028</v>
      </c>
      <c r="F278" s="37" t="s">
        <v>1022</v>
      </c>
      <c r="G278" s="28">
        <v>922109000</v>
      </c>
      <c r="H278" s="38">
        <v>53024552456</v>
      </c>
      <c r="I278" s="28"/>
      <c r="J278" s="37" t="s">
        <v>1044</v>
      </c>
      <c r="K278" s="28">
        <v>922621000</v>
      </c>
      <c r="L278" s="38">
        <v>188753972622</v>
      </c>
    </row>
    <row r="279" spans="2:12" ht="13.5">
      <c r="B279" s="35" t="s">
        <v>683</v>
      </c>
      <c r="C279" s="28">
        <v>710523000</v>
      </c>
      <c r="D279" s="36">
        <v>7518345000</v>
      </c>
      <c r="F279" s="37" t="s">
        <v>1024</v>
      </c>
      <c r="G279" s="28">
        <v>921801000</v>
      </c>
      <c r="H279" s="38">
        <v>65541977108</v>
      </c>
      <c r="I279" s="28"/>
      <c r="J279" s="37" t="s">
        <v>1045</v>
      </c>
      <c r="K279" s="28">
        <v>922621100</v>
      </c>
      <c r="L279" s="38">
        <v>2326560000</v>
      </c>
    </row>
    <row r="280" spans="2:12" ht="13.5">
      <c r="B280" s="35" t="s">
        <v>1046</v>
      </c>
      <c r="C280" s="28">
        <v>711001000</v>
      </c>
      <c r="D280" s="36">
        <v>7518345000</v>
      </c>
      <c r="F280" s="37" t="s">
        <v>1025</v>
      </c>
      <c r="G280" s="28">
        <v>921801006</v>
      </c>
      <c r="H280" s="38">
        <v>65541977108</v>
      </c>
      <c r="I280" s="28"/>
      <c r="J280" s="37" t="s">
        <v>1047</v>
      </c>
      <c r="K280" s="28">
        <v>922621110</v>
      </c>
      <c r="L280" s="38">
        <v>2326560000</v>
      </c>
    </row>
    <row r="281" spans="2:12" ht="13.5">
      <c r="B281" s="35" t="s">
        <v>692</v>
      </c>
      <c r="C281" s="28">
        <v>710525000</v>
      </c>
      <c r="D281" s="36">
        <v>0</v>
      </c>
      <c r="F281" s="37" t="s">
        <v>1027</v>
      </c>
      <c r="G281" s="28">
        <v>921801007</v>
      </c>
      <c r="H281" s="38">
        <v>0</v>
      </c>
      <c r="I281" s="28"/>
      <c r="J281" s="37" t="s">
        <v>1048</v>
      </c>
      <c r="K281" s="28">
        <v>922621200</v>
      </c>
      <c r="L281" s="38">
        <v>10343876759</v>
      </c>
    </row>
    <row r="282" spans="2:12" ht="13.5">
      <c r="B282" s="35" t="s">
        <v>1049</v>
      </c>
      <c r="C282" s="28">
        <v>710525200</v>
      </c>
      <c r="D282" s="36">
        <v>0</v>
      </c>
      <c r="F282" s="37" t="s">
        <v>1029</v>
      </c>
      <c r="G282" s="28">
        <v>921806000</v>
      </c>
      <c r="H282" s="38">
        <v>40659457</v>
      </c>
      <c r="I282" s="28"/>
      <c r="J282" s="37" t="s">
        <v>1050</v>
      </c>
      <c r="K282" s="28">
        <v>922621210</v>
      </c>
      <c r="L282" s="38">
        <v>10215773000</v>
      </c>
    </row>
    <row r="283" spans="2:12" ht="13.5">
      <c r="B283" s="35" t="s">
        <v>699</v>
      </c>
      <c r="C283" s="28">
        <v>710529000</v>
      </c>
      <c r="D283" s="36">
        <v>-103925083</v>
      </c>
      <c r="F283" s="37" t="s">
        <v>1031</v>
      </c>
      <c r="G283" s="28">
        <v>921806006</v>
      </c>
      <c r="H283" s="38">
        <v>40659457</v>
      </c>
      <c r="I283" s="28"/>
      <c r="J283" s="37" t="s">
        <v>1051</v>
      </c>
      <c r="K283" s="28">
        <v>922621230</v>
      </c>
      <c r="L283" s="38">
        <v>128103759</v>
      </c>
    </row>
    <row r="284" spans="2:12" ht="13.5">
      <c r="B284" s="35" t="s">
        <v>1053</v>
      </c>
      <c r="C284" s="28">
        <v>711100000</v>
      </c>
      <c r="D284" s="36">
        <v>2490771614159</v>
      </c>
      <c r="F284" s="37" t="s">
        <v>1036</v>
      </c>
      <c r="G284" s="28">
        <v>921811000</v>
      </c>
      <c r="H284" s="38">
        <v>5507217677</v>
      </c>
      <c r="I284" s="28"/>
      <c r="J284" s="37" t="s">
        <v>1054</v>
      </c>
      <c r="K284" s="28">
        <v>922621300</v>
      </c>
      <c r="L284" s="38">
        <v>176061602931</v>
      </c>
    </row>
    <row r="285" spans="2:12" ht="13.5">
      <c r="B285" s="35" t="s">
        <v>1055</v>
      </c>
      <c r="C285" s="28">
        <v>711199001</v>
      </c>
      <c r="D285" s="36">
        <v>4620946855</v>
      </c>
      <c r="F285" s="37" t="s">
        <v>1038</v>
      </c>
      <c r="G285" s="28">
        <v>921811006</v>
      </c>
      <c r="H285" s="38">
        <v>5507217677</v>
      </c>
      <c r="I285" s="28"/>
      <c r="J285" s="37" t="s">
        <v>1056</v>
      </c>
      <c r="K285" s="28">
        <v>922621310</v>
      </c>
      <c r="L285" s="38">
        <v>113235157239</v>
      </c>
    </row>
    <row r="286" spans="2:12" ht="13.5">
      <c r="B286" s="35" t="s">
        <v>1057</v>
      </c>
      <c r="C286" s="28">
        <v>721300001</v>
      </c>
      <c r="D286" s="36">
        <v>690796463</v>
      </c>
      <c r="F286" s="37" t="s">
        <v>1043</v>
      </c>
      <c r="G286" s="28">
        <v>922600000</v>
      </c>
      <c r="H286" s="38">
        <v>1057562320497</v>
      </c>
      <c r="I286" s="28"/>
      <c r="J286" s="37" t="s">
        <v>1058</v>
      </c>
      <c r="K286" s="28">
        <v>922621315</v>
      </c>
      <c r="L286" s="38">
        <v>1816224000</v>
      </c>
    </row>
    <row r="287" spans="2:12" ht="13.5">
      <c r="B287" s="35" t="s">
        <v>1060</v>
      </c>
      <c r="C287" s="28">
        <v>722800000</v>
      </c>
      <c r="D287" s="36">
        <v>1026925524</v>
      </c>
      <c r="F287" s="37" t="s">
        <v>1044</v>
      </c>
      <c r="G287" s="28">
        <v>922621000</v>
      </c>
      <c r="H287" s="38">
        <v>1007728627860</v>
      </c>
      <c r="I287" s="28"/>
      <c r="J287" s="37" t="s">
        <v>1061</v>
      </c>
      <c r="K287" s="28">
        <v>922621320</v>
      </c>
      <c r="L287" s="38">
        <v>60277151500</v>
      </c>
    </row>
    <row r="288" spans="2:12" ht="13.5">
      <c r="B288" s="35" t="s">
        <v>1063</v>
      </c>
      <c r="C288" s="28">
        <v>722801000</v>
      </c>
      <c r="D288" s="36">
        <v>1026925524</v>
      </c>
      <c r="F288" s="37" t="s">
        <v>1045</v>
      </c>
      <c r="G288" s="28">
        <v>922621100</v>
      </c>
      <c r="H288" s="38">
        <v>15686724492</v>
      </c>
      <c r="I288" s="28"/>
      <c r="J288" s="37" t="s">
        <v>1064</v>
      </c>
      <c r="K288" s="28">
        <v>922621330</v>
      </c>
      <c r="L288" s="38">
        <v>675466334</v>
      </c>
    </row>
    <row r="289" spans="2:18" ht="13.5">
      <c r="B289" s="35" t="s">
        <v>1066</v>
      </c>
      <c r="C289" s="28">
        <v>722804000</v>
      </c>
      <c r="D289" s="36">
        <v>2830655844</v>
      </c>
      <c r="F289" s="37" t="s">
        <v>1047</v>
      </c>
      <c r="G289" s="28">
        <v>922621110</v>
      </c>
      <c r="H289" s="38">
        <v>15684650000</v>
      </c>
      <c r="I289" s="28"/>
      <c r="J289" s="37" t="s">
        <v>1067</v>
      </c>
      <c r="K289" s="28">
        <v>922621340</v>
      </c>
      <c r="L289" s="38">
        <v>57603858</v>
      </c>
    </row>
    <row r="290" spans="2:18" ht="13.5">
      <c r="B290" s="35" t="s">
        <v>1068</v>
      </c>
      <c r="C290" s="28">
        <v>722804100</v>
      </c>
      <c r="D290" s="36">
        <v>72569024</v>
      </c>
      <c r="F290" s="37" t="s">
        <v>1069</v>
      </c>
      <c r="G290" s="28">
        <v>922621130</v>
      </c>
      <c r="H290" s="38">
        <v>2074492</v>
      </c>
      <c r="I290" s="28"/>
      <c r="J290" s="37" t="s">
        <v>1070</v>
      </c>
      <c r="K290" s="28">
        <v>922621500</v>
      </c>
      <c r="L290" s="38">
        <v>21932932</v>
      </c>
    </row>
    <row r="291" spans="2:18" ht="13.5">
      <c r="B291" s="35" t="s">
        <v>1071</v>
      </c>
      <c r="C291" s="28">
        <v>711101000</v>
      </c>
      <c r="D291" s="36">
        <v>39263913025</v>
      </c>
      <c r="F291" s="37" t="s">
        <v>1048</v>
      </c>
      <c r="G291" s="28">
        <v>922621200</v>
      </c>
      <c r="H291" s="38">
        <v>51470906081</v>
      </c>
      <c r="I291" s="28"/>
      <c r="J291" s="37" t="s">
        <v>1072</v>
      </c>
      <c r="K291" s="28">
        <v>922621530</v>
      </c>
      <c r="L291" s="38">
        <v>21932932</v>
      </c>
    </row>
    <row r="292" spans="2:18" ht="13.5">
      <c r="B292" s="35" t="s">
        <v>1074</v>
      </c>
      <c r="C292" s="28">
        <v>711101001</v>
      </c>
      <c r="D292" s="36">
        <v>35109371479</v>
      </c>
      <c r="F292" s="37" t="s">
        <v>1050</v>
      </c>
      <c r="G292" s="28">
        <v>922621210</v>
      </c>
      <c r="H292" s="38">
        <v>46406172000</v>
      </c>
      <c r="I292" s="28"/>
      <c r="J292" s="37" t="s">
        <v>1075</v>
      </c>
      <c r="K292" s="28">
        <v>922626000</v>
      </c>
      <c r="L292" s="38">
        <v>38852021847</v>
      </c>
    </row>
    <row r="293" spans="2:18" ht="13.5">
      <c r="B293" s="35" t="s">
        <v>1077</v>
      </c>
      <c r="C293" s="28">
        <v>711101011</v>
      </c>
      <c r="D293" s="36">
        <v>4154541546</v>
      </c>
      <c r="F293" s="37" t="s">
        <v>1051</v>
      </c>
      <c r="G293" s="28">
        <v>922621230</v>
      </c>
      <c r="H293" s="38">
        <v>5064734081</v>
      </c>
      <c r="I293" s="28"/>
      <c r="J293" s="37" t="s">
        <v>1078</v>
      </c>
      <c r="K293" s="28">
        <v>922626100</v>
      </c>
      <c r="L293" s="38">
        <v>-343400000</v>
      </c>
    </row>
    <row r="294" spans="2:18" ht="13.5">
      <c r="B294" s="35" t="s">
        <v>1079</v>
      </c>
      <c r="C294" s="28">
        <v>711102000</v>
      </c>
      <c r="D294" s="36">
        <v>2276963939</v>
      </c>
      <c r="F294" s="37" t="s">
        <v>1054</v>
      </c>
      <c r="G294" s="28">
        <v>922621300</v>
      </c>
      <c r="H294" s="38">
        <v>940177276410</v>
      </c>
      <c r="I294" s="28"/>
      <c r="J294" s="37" t="s">
        <v>1080</v>
      </c>
      <c r="K294" s="28">
        <v>922626110</v>
      </c>
      <c r="L294" s="38">
        <v>-343400000</v>
      </c>
    </row>
    <row r="295" spans="2:18" ht="13.5">
      <c r="B295" s="35" t="s">
        <v>1081</v>
      </c>
      <c r="C295" s="28">
        <v>711188000</v>
      </c>
      <c r="D295" s="36">
        <v>7859666941</v>
      </c>
      <c r="F295" s="37" t="s">
        <v>1056</v>
      </c>
      <c r="G295" s="28">
        <v>922621310</v>
      </c>
      <c r="H295" s="38">
        <v>552660938125</v>
      </c>
      <c r="I295" s="28"/>
      <c r="J295" s="37" t="s">
        <v>1082</v>
      </c>
      <c r="K295" s="28">
        <v>922626200</v>
      </c>
      <c r="L295" s="38">
        <v>6037204033</v>
      </c>
    </row>
    <row r="296" spans="2:18" ht="13.5">
      <c r="B296" s="35" t="s">
        <v>86</v>
      </c>
      <c r="C296" s="28">
        <v>711188300</v>
      </c>
      <c r="D296" s="36">
        <v>7856122342</v>
      </c>
      <c r="F296" s="37" t="s">
        <v>1058</v>
      </c>
      <c r="G296" s="28">
        <v>922621315</v>
      </c>
      <c r="H296" s="38">
        <v>10151762000</v>
      </c>
      <c r="I296" s="28"/>
      <c r="J296" s="37" t="s">
        <v>1083</v>
      </c>
      <c r="K296" s="28">
        <v>922626210</v>
      </c>
      <c r="L296" s="38">
        <v>773014000</v>
      </c>
    </row>
    <row r="297" spans="2:18" ht="13.5">
      <c r="B297" s="35" t="s">
        <v>402</v>
      </c>
      <c r="C297" s="28">
        <v>711188200</v>
      </c>
      <c r="D297" s="36">
        <v>3544599</v>
      </c>
      <c r="F297" s="37" t="s">
        <v>1061</v>
      </c>
      <c r="G297" s="28">
        <v>922621320</v>
      </c>
      <c r="H297" s="38">
        <v>372603221400</v>
      </c>
      <c r="I297" s="28"/>
      <c r="J297" s="37" t="s">
        <v>1084</v>
      </c>
      <c r="K297" s="28">
        <v>922626230</v>
      </c>
      <c r="L297" s="38">
        <v>-155204806</v>
      </c>
    </row>
    <row r="298" spans="2:18" ht="13.5">
      <c r="B298" s="35" t="s">
        <v>1085</v>
      </c>
      <c r="C298" s="28">
        <v>711111000</v>
      </c>
      <c r="D298" s="36">
        <v>1678001677</v>
      </c>
      <c r="F298" s="37" t="s">
        <v>1064</v>
      </c>
      <c r="G298" s="28">
        <v>922621330</v>
      </c>
      <c r="H298" s="38">
        <v>4575250781</v>
      </c>
      <c r="I298" s="28"/>
      <c r="J298" s="37" t="s">
        <v>1086</v>
      </c>
      <c r="K298" s="28">
        <v>922626240</v>
      </c>
      <c r="L298" s="38">
        <v>5419394839</v>
      </c>
    </row>
    <row r="299" spans="2:18" ht="13.5">
      <c r="B299" s="35" t="s">
        <v>1087</v>
      </c>
      <c r="C299" s="28">
        <v>711115000</v>
      </c>
      <c r="D299" s="36">
        <v>2326631088132</v>
      </c>
      <c r="F299" s="37" t="s">
        <v>1067</v>
      </c>
      <c r="G299" s="28">
        <v>922621340</v>
      </c>
      <c r="H299" s="38">
        <v>186104104</v>
      </c>
      <c r="I299" s="28"/>
      <c r="J299" s="37" t="s">
        <v>1088</v>
      </c>
      <c r="K299" s="28">
        <v>922626300</v>
      </c>
      <c r="L299" s="38">
        <v>33115796414</v>
      </c>
      <c r="R299" s="44">
        <v>711116997</v>
      </c>
    </row>
    <row r="300" spans="2:18" ht="13.5">
      <c r="B300" s="35" t="s">
        <v>1089</v>
      </c>
      <c r="C300" s="28">
        <v>711115100</v>
      </c>
      <c r="D300" s="36">
        <v>2195376145</v>
      </c>
      <c r="F300" s="37" t="s">
        <v>1090</v>
      </c>
      <c r="G300" s="28">
        <v>922621350</v>
      </c>
      <c r="H300" s="38">
        <v>0</v>
      </c>
      <c r="I300" s="28"/>
      <c r="J300" s="37" t="s">
        <v>1091</v>
      </c>
      <c r="K300" s="28">
        <v>922626310</v>
      </c>
      <c r="L300" s="38">
        <v>28815312322</v>
      </c>
      <c r="R300" s="44">
        <v>711116998</v>
      </c>
    </row>
    <row r="301" spans="2:18" ht="13.5">
      <c r="B301" s="35" t="s">
        <v>1092</v>
      </c>
      <c r="C301" s="28">
        <v>711115200</v>
      </c>
      <c r="D301" s="36">
        <v>2324425132198</v>
      </c>
      <c r="F301" s="37" t="s">
        <v>1070</v>
      </c>
      <c r="G301" s="28">
        <v>922621500</v>
      </c>
      <c r="H301" s="38">
        <v>393720877</v>
      </c>
      <c r="I301" s="28"/>
      <c r="J301" s="37" t="s">
        <v>1093</v>
      </c>
      <c r="K301" s="28">
        <v>922626320</v>
      </c>
      <c r="L301" s="38">
        <v>4701562000</v>
      </c>
      <c r="R301" s="44">
        <v>711116999</v>
      </c>
    </row>
    <row r="302" spans="2:18" ht="13.5">
      <c r="B302" s="35" t="s">
        <v>1095</v>
      </c>
      <c r="C302" s="28">
        <v>711115300</v>
      </c>
      <c r="D302" s="36">
        <v>10579789</v>
      </c>
      <c r="F302" s="37" t="s">
        <v>1072</v>
      </c>
      <c r="G302" s="28">
        <v>922621530</v>
      </c>
      <c r="H302" s="38">
        <v>393720877</v>
      </c>
      <c r="I302" s="28"/>
      <c r="J302" s="37" t="s">
        <v>1096</v>
      </c>
      <c r="K302" s="28">
        <v>922626330</v>
      </c>
      <c r="L302" s="38">
        <v>0</v>
      </c>
    </row>
    <row r="303" spans="2:18" ht="13.5">
      <c r="B303" s="35" t="s">
        <v>1098</v>
      </c>
      <c r="C303" s="28">
        <v>711115301</v>
      </c>
      <c r="D303" s="36">
        <v>0</v>
      </c>
      <c r="F303" s="37" t="s">
        <v>1075</v>
      </c>
      <c r="G303" s="28">
        <v>922626000</v>
      </c>
      <c r="H303" s="38">
        <v>49833692637</v>
      </c>
      <c r="I303" s="28"/>
      <c r="J303" s="37" t="s">
        <v>1099</v>
      </c>
      <c r="K303" s="28">
        <v>922626340</v>
      </c>
      <c r="L303" s="38">
        <v>-401077908</v>
      </c>
    </row>
    <row r="304" spans="2:18" ht="13.5">
      <c r="B304" s="35" t="s">
        <v>1100</v>
      </c>
      <c r="C304" s="28">
        <v>711116000</v>
      </c>
      <c r="D304" s="36">
        <v>98417741754</v>
      </c>
      <c r="F304" s="37" t="s">
        <v>1078</v>
      </c>
      <c r="G304" s="28">
        <v>922626100</v>
      </c>
      <c r="H304" s="38">
        <v>95920000</v>
      </c>
      <c r="I304" s="28"/>
      <c r="J304" s="37" t="s">
        <v>1101</v>
      </c>
      <c r="K304" s="28">
        <v>922626500</v>
      </c>
      <c r="L304" s="38">
        <v>0</v>
      </c>
    </row>
    <row r="305" spans="2:18" ht="13.5">
      <c r="B305" s="35" t="s">
        <v>87</v>
      </c>
      <c r="C305" s="28">
        <v>711116001</v>
      </c>
      <c r="D305" s="36">
        <v>422062075</v>
      </c>
      <c r="F305" s="37" t="s">
        <v>1080</v>
      </c>
      <c r="G305" s="28">
        <v>922626110</v>
      </c>
      <c r="H305" s="38">
        <v>95920000</v>
      </c>
      <c r="I305" s="28"/>
      <c r="J305" s="37" t="s">
        <v>1102</v>
      </c>
      <c r="K305" s="28">
        <v>922626530</v>
      </c>
      <c r="L305" s="38">
        <v>0</v>
      </c>
    </row>
    <row r="306" spans="2:18" ht="13.5" customHeight="1">
      <c r="B306" s="35" t="s">
        <v>88</v>
      </c>
      <c r="C306" s="28">
        <v>711116006</v>
      </c>
      <c r="D306" s="36">
        <v>960785305</v>
      </c>
      <c r="F306" s="37" t="s">
        <v>1082</v>
      </c>
      <c r="G306" s="28">
        <v>922626200</v>
      </c>
      <c r="H306" s="38">
        <v>7196487945</v>
      </c>
      <c r="I306" s="28"/>
      <c r="J306" s="37" t="s">
        <v>1103</v>
      </c>
      <c r="K306" s="28">
        <v>922626540</v>
      </c>
      <c r="L306" s="38">
        <v>0</v>
      </c>
    </row>
    <row r="307" spans="2:18" ht="14.25" customHeight="1">
      <c r="B307" s="35" t="s">
        <v>89</v>
      </c>
      <c r="C307" s="28">
        <v>711116011</v>
      </c>
      <c r="D307" s="36">
        <v>8708944</v>
      </c>
      <c r="F307" s="37" t="s">
        <v>1083</v>
      </c>
      <c r="G307" s="28">
        <v>922626210</v>
      </c>
      <c r="H307" s="38">
        <v>773014000</v>
      </c>
      <c r="I307" s="28"/>
      <c r="J307" s="37" t="s">
        <v>1105</v>
      </c>
      <c r="K307" s="28">
        <v>922626900</v>
      </c>
      <c r="L307" s="38">
        <v>42421400</v>
      </c>
    </row>
    <row r="308" spans="2:18" ht="13.5">
      <c r="B308" s="35" t="s">
        <v>90</v>
      </c>
      <c r="C308" s="28">
        <v>711116021</v>
      </c>
      <c r="D308" s="36">
        <v>0</v>
      </c>
      <c r="F308" s="37" t="s">
        <v>1084</v>
      </c>
      <c r="G308" s="28">
        <v>922626230</v>
      </c>
      <c r="H308" s="38">
        <v>680000</v>
      </c>
      <c r="I308" s="28"/>
      <c r="J308" s="37" t="s">
        <v>1107</v>
      </c>
      <c r="K308" s="28">
        <v>922626940</v>
      </c>
      <c r="L308" s="38">
        <v>42421400</v>
      </c>
    </row>
    <row r="309" spans="2:18" ht="13.5">
      <c r="B309" s="35" t="s">
        <v>91</v>
      </c>
      <c r="C309" s="28">
        <v>711116022</v>
      </c>
      <c r="D309" s="36">
        <v>85821437977</v>
      </c>
      <c r="F309" s="37" t="s">
        <v>1086</v>
      </c>
      <c r="G309" s="28">
        <v>922626240</v>
      </c>
      <c r="H309" s="38">
        <v>6422793945</v>
      </c>
      <c r="I309" s="28"/>
      <c r="J309" s="37" t="s">
        <v>5</v>
      </c>
      <c r="K309" s="28">
        <v>920600000</v>
      </c>
      <c r="L309" s="38">
        <v>6665208471</v>
      </c>
    </row>
    <row r="310" spans="2:18" ht="13.5">
      <c r="B310" s="35" t="s">
        <v>405</v>
      </c>
      <c r="C310" s="28">
        <v>711116023</v>
      </c>
      <c r="D310" s="36">
        <v>1023459247</v>
      </c>
      <c r="F310" s="37" t="s">
        <v>1088</v>
      </c>
      <c r="G310" s="28">
        <v>922626300</v>
      </c>
      <c r="H310" s="38">
        <v>42498863292</v>
      </c>
      <c r="I310" s="28"/>
      <c r="J310" s="37" t="s">
        <v>604</v>
      </c>
      <c r="K310" s="28">
        <v>920600001</v>
      </c>
      <c r="L310" s="38">
        <v>1232875453</v>
      </c>
    </row>
    <row r="311" spans="2:18" ht="13.5">
      <c r="B311" s="35" t="s">
        <v>1109</v>
      </c>
      <c r="C311" s="28">
        <v>711116030</v>
      </c>
      <c r="D311" s="36">
        <v>35958382</v>
      </c>
      <c r="F311" s="37" t="s">
        <v>1091</v>
      </c>
      <c r="G311" s="28">
        <v>922626310</v>
      </c>
      <c r="H311" s="38">
        <v>36212506792</v>
      </c>
      <c r="I311" s="28"/>
      <c r="J311" s="37" t="s">
        <v>1110</v>
      </c>
      <c r="K311" s="28">
        <v>920616000</v>
      </c>
      <c r="L311" s="38">
        <v>556172337</v>
      </c>
    </row>
    <row r="312" spans="2:18" ht="13.5">
      <c r="B312" s="35" t="s">
        <v>1112</v>
      </c>
      <c r="C312" s="28">
        <v>711116997</v>
      </c>
      <c r="D312" s="36">
        <v>294924451</v>
      </c>
      <c r="F312" s="37" t="s">
        <v>1093</v>
      </c>
      <c r="G312" s="28">
        <v>922626320</v>
      </c>
      <c r="H312" s="38">
        <v>6286356500</v>
      </c>
      <c r="I312" s="28"/>
      <c r="J312" s="37" t="s">
        <v>1113</v>
      </c>
      <c r="K312" s="28">
        <v>920626000</v>
      </c>
      <c r="L312" s="38">
        <v>0</v>
      </c>
    </row>
    <row r="313" spans="2:18" ht="13.5">
      <c r="B313" s="35" t="s">
        <v>1115</v>
      </c>
      <c r="C313" s="28">
        <v>711116998</v>
      </c>
      <c r="D313" s="36">
        <v>2223238976</v>
      </c>
      <c r="F313" s="37" t="s">
        <v>1096</v>
      </c>
      <c r="G313" s="28">
        <v>922626330</v>
      </c>
      <c r="H313" s="38">
        <v>0</v>
      </c>
      <c r="I313" s="28"/>
      <c r="J313" s="37" t="s">
        <v>1116</v>
      </c>
      <c r="K313" s="28">
        <v>920626001</v>
      </c>
      <c r="L313" s="38">
        <v>0</v>
      </c>
    </row>
    <row r="314" spans="2:18" ht="16.5" customHeight="1">
      <c r="B314" s="35" t="s">
        <v>1118</v>
      </c>
      <c r="C314" s="28">
        <v>711116999</v>
      </c>
      <c r="D314" s="36">
        <v>7627166397</v>
      </c>
      <c r="F314" s="37" t="s">
        <v>1101</v>
      </c>
      <c r="G314" s="28">
        <v>922626500</v>
      </c>
      <c r="H314" s="38">
        <v>0</v>
      </c>
      <c r="I314" s="28"/>
      <c r="J314" s="37" t="s">
        <v>1119</v>
      </c>
      <c r="K314" s="28">
        <v>920612000</v>
      </c>
      <c r="L314" s="38">
        <v>676703116</v>
      </c>
    </row>
    <row r="315" spans="2:18" ht="13.5">
      <c r="B315" s="35" t="s">
        <v>1121</v>
      </c>
      <c r="C315" s="28">
        <v>711156000</v>
      </c>
      <c r="D315" s="36">
        <v>4591612917</v>
      </c>
      <c r="F315" s="37" t="s">
        <v>1122</v>
      </c>
      <c r="G315" s="28">
        <v>922626540</v>
      </c>
      <c r="H315" s="38">
        <v>0</v>
      </c>
      <c r="I315" s="28"/>
      <c r="J315" s="37" t="s">
        <v>607</v>
      </c>
      <c r="K315" s="28">
        <v>920616012</v>
      </c>
      <c r="L315" s="38">
        <v>5361251332</v>
      </c>
    </row>
    <row r="316" spans="2:18" ht="13.5">
      <c r="B316" s="35" t="s">
        <v>1123</v>
      </c>
      <c r="C316" s="28">
        <v>711136000</v>
      </c>
      <c r="D316" s="36">
        <v>3739594238</v>
      </c>
      <c r="F316" s="37" t="s">
        <v>1105</v>
      </c>
      <c r="G316" s="28">
        <v>922626900</v>
      </c>
      <c r="H316" s="38">
        <v>42421400</v>
      </c>
      <c r="I316" s="28"/>
      <c r="J316" s="37" t="s">
        <v>1124</v>
      </c>
      <c r="K316" s="28">
        <v>920600100</v>
      </c>
      <c r="L316" s="38">
        <v>3103526243</v>
      </c>
      <c r="R316" s="44">
        <v>711198026</v>
      </c>
    </row>
    <row r="317" spans="2:18" ht="13.5">
      <c r="B317" s="35" t="s">
        <v>1125</v>
      </c>
      <c r="C317" s="28">
        <v>711136001</v>
      </c>
      <c r="D317" s="36">
        <v>605713290</v>
      </c>
      <c r="F317" s="37" t="s">
        <v>1107</v>
      </c>
      <c r="G317" s="28">
        <v>922626940</v>
      </c>
      <c r="H317" s="38">
        <v>42421400</v>
      </c>
      <c r="I317" s="28"/>
      <c r="J317" s="37" t="s">
        <v>1126</v>
      </c>
      <c r="K317" s="28">
        <v>920601000</v>
      </c>
      <c r="L317" s="38">
        <v>698874214</v>
      </c>
      <c r="R317" s="44">
        <v>711198027</v>
      </c>
    </row>
    <row r="318" spans="2:18" ht="13.5">
      <c r="B318" s="35" t="s">
        <v>1128</v>
      </c>
      <c r="C318" s="28">
        <v>711136005</v>
      </c>
      <c r="D318" s="36">
        <v>60569890</v>
      </c>
      <c r="F318" s="37" t="s">
        <v>5</v>
      </c>
      <c r="G318" s="28">
        <v>920600000</v>
      </c>
      <c r="H318" s="38">
        <v>32999452437</v>
      </c>
      <c r="I318" s="28"/>
      <c r="J318" s="37" t="s">
        <v>1129</v>
      </c>
      <c r="K318" s="28">
        <v>920601001</v>
      </c>
      <c r="L318" s="38">
        <v>329839304</v>
      </c>
    </row>
    <row r="319" spans="2:18" ht="13.5">
      <c r="B319" s="35" t="s">
        <v>1130</v>
      </c>
      <c r="C319" s="28">
        <v>711136011</v>
      </c>
      <c r="D319" s="36">
        <v>20969200</v>
      </c>
      <c r="F319" s="37" t="s">
        <v>604</v>
      </c>
      <c r="G319" s="28">
        <v>920600001</v>
      </c>
      <c r="H319" s="38">
        <v>6298481919</v>
      </c>
      <c r="I319" s="28"/>
      <c r="J319" s="37" t="s">
        <v>1131</v>
      </c>
      <c r="K319" s="28">
        <v>920601011</v>
      </c>
      <c r="L319" s="38">
        <v>3565572</v>
      </c>
    </row>
    <row r="320" spans="2:18" ht="13.5">
      <c r="B320" s="35" t="s">
        <v>1132</v>
      </c>
      <c r="C320" s="28">
        <v>711136013</v>
      </c>
      <c r="D320" s="36">
        <v>2041450</v>
      </c>
      <c r="F320" s="37" t="s">
        <v>1110</v>
      </c>
      <c r="G320" s="28">
        <v>920616000</v>
      </c>
      <c r="H320" s="38">
        <v>2758483157</v>
      </c>
      <c r="I320" s="28"/>
      <c r="J320" s="37" t="s">
        <v>1133</v>
      </c>
      <c r="K320" s="28">
        <v>920601021</v>
      </c>
      <c r="L320" s="38">
        <v>310385243</v>
      </c>
    </row>
    <row r="321" spans="2:12" ht="13.5">
      <c r="B321" s="35" t="s">
        <v>1134</v>
      </c>
      <c r="C321" s="28">
        <v>711136015</v>
      </c>
      <c r="D321" s="36">
        <v>74248188</v>
      </c>
      <c r="F321" s="37" t="s">
        <v>1113</v>
      </c>
      <c r="G321" s="28">
        <v>920626000</v>
      </c>
      <c r="H321" s="38">
        <v>20722010</v>
      </c>
      <c r="I321" s="28"/>
      <c r="J321" s="37" t="s">
        <v>1135</v>
      </c>
      <c r="K321" s="28">
        <v>920601090</v>
      </c>
      <c r="L321" s="38">
        <v>55084095</v>
      </c>
    </row>
    <row r="322" spans="2:12" ht="13.5">
      <c r="B322" s="35" t="s">
        <v>1136</v>
      </c>
      <c r="C322" s="28">
        <v>711136020</v>
      </c>
      <c r="D322" s="36">
        <v>7417670</v>
      </c>
      <c r="F322" s="37" t="s">
        <v>1116</v>
      </c>
      <c r="G322" s="28">
        <v>920626001</v>
      </c>
      <c r="H322" s="38">
        <v>20722010</v>
      </c>
      <c r="I322" s="28"/>
      <c r="J322" s="37" t="s">
        <v>1137</v>
      </c>
      <c r="K322" s="28">
        <v>920607001</v>
      </c>
      <c r="L322" s="38">
        <v>1643689032</v>
      </c>
    </row>
    <row r="323" spans="2:12" ht="13.5">
      <c r="B323" s="35" t="s">
        <v>1138</v>
      </c>
      <c r="C323" s="28">
        <v>711136021</v>
      </c>
      <c r="D323" s="36">
        <v>1321759415</v>
      </c>
      <c r="F323" s="37" t="s">
        <v>1119</v>
      </c>
      <c r="G323" s="28">
        <v>920612000</v>
      </c>
      <c r="H323" s="38">
        <v>3519276752</v>
      </c>
      <c r="I323" s="28"/>
      <c r="J323" s="37" t="s">
        <v>1139</v>
      </c>
      <c r="K323" s="28">
        <v>920607002</v>
      </c>
      <c r="L323" s="38">
        <v>760962997</v>
      </c>
    </row>
    <row r="324" spans="2:12" ht="13.5">
      <c r="B324" s="35" t="s">
        <v>1140</v>
      </c>
      <c r="C324" s="28">
        <v>711136023</v>
      </c>
      <c r="D324" s="36">
        <v>132168657</v>
      </c>
      <c r="F324" s="37" t="s">
        <v>607</v>
      </c>
      <c r="G324" s="28">
        <v>920616012</v>
      </c>
      <c r="H324" s="38">
        <v>26338545719</v>
      </c>
      <c r="I324" s="28"/>
      <c r="J324" s="37" t="s">
        <v>1141</v>
      </c>
      <c r="K324" s="28">
        <v>920621000</v>
      </c>
      <c r="L324" s="38">
        <v>1475278518</v>
      </c>
    </row>
    <row r="325" spans="2:12" ht="13.5">
      <c r="B325" s="35" t="s">
        <v>1142</v>
      </c>
      <c r="C325" s="28">
        <v>711136025</v>
      </c>
      <c r="D325" s="36">
        <v>1880702</v>
      </c>
      <c r="F325" s="37" t="s">
        <v>1124</v>
      </c>
      <c r="G325" s="28">
        <v>920600100</v>
      </c>
      <c r="H325" s="38">
        <v>12721515850</v>
      </c>
      <c r="I325" s="28"/>
      <c r="J325" s="37" t="s">
        <v>1143</v>
      </c>
      <c r="K325" s="28">
        <v>920621001</v>
      </c>
      <c r="L325" s="38">
        <v>1223008738</v>
      </c>
    </row>
    <row r="326" spans="2:12" ht="13.5">
      <c r="B326" s="35" t="s">
        <v>1145</v>
      </c>
      <c r="C326" s="28">
        <v>711136027</v>
      </c>
      <c r="D326" s="36">
        <v>188062</v>
      </c>
      <c r="F326" s="37" t="s">
        <v>1126</v>
      </c>
      <c r="G326" s="28">
        <v>920601000</v>
      </c>
      <c r="H326" s="38">
        <v>3057661152</v>
      </c>
      <c r="I326" s="28"/>
      <c r="J326" s="37" t="s">
        <v>1146</v>
      </c>
      <c r="K326" s="28">
        <v>920621002</v>
      </c>
      <c r="L326" s="38">
        <v>252269780</v>
      </c>
    </row>
    <row r="327" spans="2:12" ht="13.5">
      <c r="B327" s="35" t="s">
        <v>1147</v>
      </c>
      <c r="C327" s="28">
        <v>711136030</v>
      </c>
      <c r="D327" s="36">
        <v>44400</v>
      </c>
      <c r="F327" s="37" t="s">
        <v>1129</v>
      </c>
      <c r="G327" s="28">
        <v>920601001</v>
      </c>
      <c r="H327" s="38">
        <v>1358385959</v>
      </c>
      <c r="I327" s="28"/>
      <c r="J327" s="37" t="s">
        <v>1148</v>
      </c>
      <c r="K327" s="28">
        <v>920637002</v>
      </c>
      <c r="L327" s="38">
        <v>782446571</v>
      </c>
    </row>
    <row r="328" spans="2:12" ht="13.5">
      <c r="B328" s="35" t="s">
        <v>1149</v>
      </c>
      <c r="C328" s="28">
        <v>711136031</v>
      </c>
      <c r="D328" s="36">
        <v>4420</v>
      </c>
      <c r="F328" s="37" t="s">
        <v>1131</v>
      </c>
      <c r="G328" s="28">
        <v>920601011</v>
      </c>
      <c r="H328" s="38">
        <v>29877040</v>
      </c>
      <c r="I328" s="28"/>
      <c r="J328" s="37" t="s">
        <v>610</v>
      </c>
      <c r="K328" s="28">
        <v>920698000</v>
      </c>
      <c r="L328" s="38">
        <v>71081686</v>
      </c>
    </row>
    <row r="329" spans="2:12" ht="13.5">
      <c r="B329" s="35" t="s">
        <v>1150</v>
      </c>
      <c r="C329" s="28">
        <v>711136029</v>
      </c>
      <c r="D329" s="36">
        <v>18572223</v>
      </c>
      <c r="F329" s="37" t="s">
        <v>1133</v>
      </c>
      <c r="G329" s="28">
        <v>920601021</v>
      </c>
      <c r="H329" s="38">
        <v>1254546437</v>
      </c>
      <c r="I329" s="28"/>
      <c r="J329" s="37" t="s">
        <v>1151</v>
      </c>
      <c r="K329" s="28">
        <v>920698001</v>
      </c>
      <c r="L329" s="38">
        <v>5921602</v>
      </c>
    </row>
    <row r="330" spans="2:12" ht="13.5">
      <c r="B330" s="35" t="s">
        <v>1152</v>
      </c>
      <c r="C330" s="28">
        <v>711136033</v>
      </c>
      <c r="D330" s="36">
        <v>1894555</v>
      </c>
      <c r="F330" s="37" t="s">
        <v>1135</v>
      </c>
      <c r="G330" s="28">
        <v>920601090</v>
      </c>
      <c r="H330" s="38">
        <v>414851716</v>
      </c>
      <c r="I330" s="28"/>
      <c r="J330" s="37" t="s">
        <v>1153</v>
      </c>
      <c r="K330" s="28">
        <v>920698999</v>
      </c>
      <c r="L330" s="38">
        <v>65160084</v>
      </c>
    </row>
    <row r="331" spans="2:12" ht="13.5">
      <c r="B331" s="35" t="s">
        <v>1154</v>
      </c>
      <c r="C331" s="28">
        <v>711136034</v>
      </c>
      <c r="D331" s="36">
        <v>1400</v>
      </c>
      <c r="F331" s="37" t="s">
        <v>1137</v>
      </c>
      <c r="G331" s="28">
        <v>920607001</v>
      </c>
      <c r="H331" s="38">
        <v>6765017755</v>
      </c>
      <c r="I331" s="28"/>
      <c r="J331" s="37" t="s">
        <v>1155</v>
      </c>
      <c r="K331" s="28">
        <v>922800000</v>
      </c>
      <c r="L331" s="38">
        <v>-1032417130</v>
      </c>
    </row>
    <row r="332" spans="2:12" ht="13.5">
      <c r="B332" s="35" t="s">
        <v>1156</v>
      </c>
      <c r="C332" s="28">
        <v>711136036</v>
      </c>
      <c r="D332" s="36">
        <v>140</v>
      </c>
      <c r="F332" s="37" t="s">
        <v>1139</v>
      </c>
      <c r="G332" s="28">
        <v>920607002</v>
      </c>
      <c r="H332" s="38">
        <v>2898836943</v>
      </c>
      <c r="I332" s="28"/>
      <c r="J332" s="37" t="s">
        <v>1157</v>
      </c>
      <c r="K332" s="28">
        <v>922801000</v>
      </c>
      <c r="L332" s="38">
        <v>120000000</v>
      </c>
    </row>
    <row r="333" spans="2:12" ht="13.5">
      <c r="B333" s="35" t="s">
        <v>1158</v>
      </c>
      <c r="C333" s="28">
        <v>711136043</v>
      </c>
      <c r="D333" s="36">
        <v>1489893663</v>
      </c>
      <c r="F333" s="37" t="s">
        <v>1141</v>
      </c>
      <c r="G333" s="28">
        <v>920621000</v>
      </c>
      <c r="H333" s="38">
        <v>9151333986</v>
      </c>
      <c r="I333" s="28"/>
      <c r="J333" s="37" t="s">
        <v>1159</v>
      </c>
      <c r="K333" s="28">
        <v>922806000</v>
      </c>
      <c r="L333" s="38">
        <v>-1152417130</v>
      </c>
    </row>
    <row r="334" spans="2:12" ht="13.5">
      <c r="B334" s="35" t="s">
        <v>1160</v>
      </c>
      <c r="C334" s="28">
        <v>711136072</v>
      </c>
      <c r="D334" s="36">
        <v>2226913</v>
      </c>
      <c r="F334" s="37" t="s">
        <v>1143</v>
      </c>
      <c r="G334" s="28">
        <v>920621001</v>
      </c>
      <c r="H334" s="38">
        <v>6466015788</v>
      </c>
      <c r="I334" s="28"/>
      <c r="J334" s="37" t="s">
        <v>6</v>
      </c>
      <c r="K334" s="28">
        <v>922900000</v>
      </c>
      <c r="L334" s="38">
        <v>15305523274</v>
      </c>
    </row>
    <row r="335" spans="2:12" ht="13.5">
      <c r="B335" s="35" t="s">
        <v>1161</v>
      </c>
      <c r="C335" s="28">
        <v>711198000</v>
      </c>
      <c r="D335" s="36">
        <v>1692084681</v>
      </c>
      <c r="F335" s="37" t="s">
        <v>1146</v>
      </c>
      <c r="G335" s="28">
        <v>920621002</v>
      </c>
      <c r="H335" s="38">
        <v>2685318198</v>
      </c>
      <c r="I335" s="28"/>
      <c r="J335" s="37" t="s">
        <v>625</v>
      </c>
      <c r="K335" s="28">
        <v>922901000</v>
      </c>
      <c r="L335" s="38">
        <v>10838527570</v>
      </c>
    </row>
    <row r="336" spans="2:12" ht="13.5">
      <c r="B336" s="35" t="s">
        <v>92</v>
      </c>
      <c r="C336" s="28">
        <v>711198016</v>
      </c>
      <c r="D336" s="36">
        <v>202221420</v>
      </c>
      <c r="F336" s="37" t="s">
        <v>1148</v>
      </c>
      <c r="G336" s="28">
        <v>920637002</v>
      </c>
      <c r="H336" s="38">
        <v>4465695883</v>
      </c>
      <c r="I336" s="28"/>
      <c r="J336" s="37" t="s">
        <v>628</v>
      </c>
      <c r="K336" s="28">
        <v>922906000</v>
      </c>
      <c r="L336" s="38">
        <v>4466995704</v>
      </c>
    </row>
    <row r="337" spans="2:13" ht="13.5">
      <c r="B337" s="35" t="s">
        <v>93</v>
      </c>
      <c r="C337" s="28">
        <v>711198021</v>
      </c>
      <c r="D337" s="36">
        <v>476654809</v>
      </c>
      <c r="F337" s="37" t="s">
        <v>610</v>
      </c>
      <c r="G337" s="28">
        <v>920698000</v>
      </c>
      <c r="H337" s="38">
        <v>362424799</v>
      </c>
      <c r="I337" s="28"/>
      <c r="J337" s="37" t="s">
        <v>7</v>
      </c>
      <c r="K337" s="28">
        <v>923100000</v>
      </c>
      <c r="L337" s="38">
        <v>58711389165</v>
      </c>
      <c r="M337" s="29"/>
    </row>
    <row r="338" spans="2:13" ht="13.5">
      <c r="B338" s="35" t="s">
        <v>94</v>
      </c>
      <c r="C338" s="28">
        <v>711198026</v>
      </c>
      <c r="D338" s="36">
        <v>606815380</v>
      </c>
      <c r="F338" s="37" t="s">
        <v>1151</v>
      </c>
      <c r="G338" s="28">
        <v>920698001</v>
      </c>
      <c r="H338" s="38">
        <v>33883637</v>
      </c>
      <c r="I338" s="28"/>
      <c r="J338" s="37" t="s">
        <v>634</v>
      </c>
      <c r="K338" s="28">
        <v>923101000</v>
      </c>
      <c r="L338" s="38">
        <v>38890443937</v>
      </c>
      <c r="M338" s="29"/>
    </row>
    <row r="339" spans="2:13" ht="13.5">
      <c r="B339" s="35" t="s">
        <v>1162</v>
      </c>
      <c r="C339" s="28">
        <v>711198027</v>
      </c>
      <c r="D339" s="36">
        <v>31814620</v>
      </c>
      <c r="F339" s="37" t="s">
        <v>1153</v>
      </c>
      <c r="G339" s="28">
        <v>920698999</v>
      </c>
      <c r="H339" s="38">
        <v>328541162</v>
      </c>
      <c r="I339" s="28"/>
      <c r="J339" s="37" t="s">
        <v>1163</v>
      </c>
      <c r="K339" s="28">
        <v>923101002</v>
      </c>
      <c r="L339" s="38">
        <v>38890443937</v>
      </c>
      <c r="M339" s="29"/>
    </row>
    <row r="340" spans="2:13" ht="13.5">
      <c r="B340" s="35" t="s">
        <v>1164</v>
      </c>
      <c r="C340" s="28">
        <v>711198041</v>
      </c>
      <c r="D340" s="36">
        <v>21020000</v>
      </c>
      <c r="F340" s="37" t="s">
        <v>1155</v>
      </c>
      <c r="G340" s="28">
        <v>922800000</v>
      </c>
      <c r="H340" s="38">
        <v>6105033339</v>
      </c>
      <c r="I340" s="28"/>
      <c r="J340" s="37" t="s">
        <v>1165</v>
      </c>
      <c r="K340" s="28">
        <v>923101200</v>
      </c>
      <c r="L340" s="38">
        <v>37699379167</v>
      </c>
      <c r="M340" s="29"/>
    </row>
    <row r="341" spans="2:13" ht="13.5">
      <c r="B341" s="35" t="s">
        <v>1166</v>
      </c>
      <c r="C341" s="28">
        <v>711198042</v>
      </c>
      <c r="D341" s="36">
        <v>3981600</v>
      </c>
      <c r="F341" s="37" t="s">
        <v>1157</v>
      </c>
      <c r="G341" s="28">
        <v>922801000</v>
      </c>
      <c r="H341" s="38">
        <v>120000000</v>
      </c>
      <c r="I341" s="28"/>
      <c r="J341" s="37" t="s">
        <v>1167</v>
      </c>
      <c r="K341" s="28">
        <v>923101001</v>
      </c>
      <c r="L341" s="38">
        <v>5723312580</v>
      </c>
    </row>
    <row r="342" spans="2:13" ht="13.5">
      <c r="B342" s="35" t="s">
        <v>1168</v>
      </c>
      <c r="C342" s="28">
        <v>711198056</v>
      </c>
      <c r="D342" s="36">
        <v>349576852</v>
      </c>
      <c r="F342" s="37" t="s">
        <v>1159</v>
      </c>
      <c r="G342" s="28">
        <v>922806000</v>
      </c>
      <c r="H342" s="38">
        <v>5985033339</v>
      </c>
      <c r="I342" s="28"/>
      <c r="J342" s="37" t="s">
        <v>1169</v>
      </c>
      <c r="K342" s="28">
        <v>923101010</v>
      </c>
      <c r="L342" s="38">
        <v>355068560</v>
      </c>
    </row>
    <row r="343" spans="2:13" ht="13.5">
      <c r="B343" s="35" t="s">
        <v>1170</v>
      </c>
      <c r="C343" s="28"/>
      <c r="D343" s="36">
        <v>7028816027345</v>
      </c>
      <c r="F343" s="37" t="s">
        <v>6</v>
      </c>
      <c r="G343" s="28">
        <v>922900000</v>
      </c>
      <c r="H343" s="38">
        <v>24404818109</v>
      </c>
      <c r="I343" s="28"/>
      <c r="J343" s="37" t="s">
        <v>1171</v>
      </c>
      <c r="K343" s="28">
        <v>923101011</v>
      </c>
      <c r="L343" s="38">
        <v>31620998027</v>
      </c>
      <c r="M343" s="29"/>
    </row>
    <row r="344" spans="2:13" ht="13.5">
      <c r="B344" s="35" t="s">
        <v>97</v>
      </c>
      <c r="C344" s="28">
        <v>800000000</v>
      </c>
      <c r="D344" s="36">
        <v>0</v>
      </c>
      <c r="F344" s="37" t="s">
        <v>625</v>
      </c>
      <c r="G344" s="28">
        <v>922901000</v>
      </c>
      <c r="H344" s="38">
        <v>14635115943</v>
      </c>
      <c r="I344" s="28"/>
      <c r="J344" s="37" t="s">
        <v>1172</v>
      </c>
      <c r="K344" s="28">
        <v>923101100</v>
      </c>
      <c r="L344" s="38">
        <v>1191064770</v>
      </c>
    </row>
    <row r="345" spans="2:13" ht="13.5">
      <c r="B345" s="35" t="s">
        <v>422</v>
      </c>
      <c r="C345" s="28">
        <v>810000000</v>
      </c>
      <c r="D345" s="36">
        <v>335114900000</v>
      </c>
      <c r="F345" s="37" t="s">
        <v>628</v>
      </c>
      <c r="G345" s="28">
        <v>922906000</v>
      </c>
      <c r="H345" s="38">
        <v>9769702166</v>
      </c>
      <c r="I345" s="28"/>
      <c r="J345" s="37" t="s">
        <v>1173</v>
      </c>
      <c r="K345" s="28">
        <v>923101016</v>
      </c>
      <c r="L345" s="38">
        <v>1191064770</v>
      </c>
    </row>
    <row r="346" spans="2:13" ht="13.5">
      <c r="B346" s="35" t="s">
        <v>98</v>
      </c>
      <c r="C346" s="28">
        <v>810601000</v>
      </c>
      <c r="D346" s="36">
        <v>277405950000</v>
      </c>
      <c r="F346" s="37" t="s">
        <v>7</v>
      </c>
      <c r="G346" s="28">
        <v>923100000</v>
      </c>
      <c r="H346" s="38">
        <v>187328939665</v>
      </c>
      <c r="I346" s="28"/>
      <c r="J346" s="37" t="s">
        <v>637</v>
      </c>
      <c r="K346" s="28">
        <v>923106000</v>
      </c>
      <c r="L346" s="38">
        <v>938816050</v>
      </c>
    </row>
    <row r="347" spans="2:13" ht="13.5">
      <c r="B347" s="35" t="s">
        <v>423</v>
      </c>
      <c r="C347" s="28">
        <v>810606000</v>
      </c>
      <c r="D347" s="36">
        <v>57708950000</v>
      </c>
      <c r="F347" s="37" t="s">
        <v>634</v>
      </c>
      <c r="G347" s="28">
        <v>923101000</v>
      </c>
      <c r="H347" s="38">
        <v>111706284235</v>
      </c>
      <c r="I347" s="28"/>
      <c r="J347" s="37" t="s">
        <v>1174</v>
      </c>
      <c r="K347" s="28">
        <v>923106002</v>
      </c>
      <c r="L347" s="38">
        <v>938816050</v>
      </c>
    </row>
    <row r="348" spans="2:13" ht="13.5">
      <c r="B348" s="35" t="s">
        <v>1175</v>
      </c>
      <c r="C348" s="28">
        <v>810606020</v>
      </c>
      <c r="D348" s="36">
        <v>57708950000</v>
      </c>
      <c r="F348" s="37" t="s">
        <v>1163</v>
      </c>
      <c r="G348" s="28">
        <v>923101002</v>
      </c>
      <c r="H348" s="38">
        <v>111706284235</v>
      </c>
      <c r="I348" s="28"/>
      <c r="J348" s="37" t="s">
        <v>1176</v>
      </c>
      <c r="K348" s="28">
        <v>923106003</v>
      </c>
      <c r="L348" s="38">
        <v>938816050</v>
      </c>
    </row>
    <row r="349" spans="2:13" ht="13.5">
      <c r="B349" s="35" t="s">
        <v>424</v>
      </c>
      <c r="C349" s="28">
        <v>830000000</v>
      </c>
      <c r="D349" s="36">
        <v>70096043647</v>
      </c>
      <c r="F349" s="37" t="s">
        <v>1165</v>
      </c>
      <c r="G349" s="28">
        <v>923101200</v>
      </c>
      <c r="H349" s="38">
        <v>106715950705</v>
      </c>
      <c r="I349" s="28"/>
      <c r="J349" s="37" t="s">
        <v>1177</v>
      </c>
      <c r="K349" s="28">
        <v>923106001</v>
      </c>
      <c r="L349" s="38">
        <v>657542520</v>
      </c>
    </row>
    <row r="350" spans="2:13" ht="13.5">
      <c r="B350" s="35" t="s">
        <v>99</v>
      </c>
      <c r="C350" s="28">
        <v>830100000</v>
      </c>
      <c r="D350" s="36">
        <v>70091441833</v>
      </c>
      <c r="F350" s="37" t="s">
        <v>1167</v>
      </c>
      <c r="G350" s="28">
        <v>923101001</v>
      </c>
      <c r="H350" s="38">
        <v>22312792510</v>
      </c>
      <c r="I350" s="28"/>
      <c r="J350" s="37" t="s">
        <v>1178</v>
      </c>
      <c r="K350" s="28">
        <v>923106110</v>
      </c>
      <c r="L350" s="38">
        <v>281273530</v>
      </c>
    </row>
    <row r="351" spans="2:13" ht="13.5">
      <c r="B351" s="35" t="s">
        <v>100</v>
      </c>
      <c r="C351" s="28">
        <v>831100000</v>
      </c>
      <c r="D351" s="36">
        <v>1505390</v>
      </c>
      <c r="F351" s="37" t="s">
        <v>1179</v>
      </c>
      <c r="G351" s="28">
        <v>923101006</v>
      </c>
      <c r="H351" s="38">
        <v>0</v>
      </c>
      <c r="I351" s="28"/>
      <c r="J351" s="37" t="s">
        <v>640</v>
      </c>
      <c r="K351" s="28">
        <v>923111000</v>
      </c>
      <c r="L351" s="38">
        <v>4113223687</v>
      </c>
    </row>
    <row r="352" spans="2:13" ht="13.5">
      <c r="B352" s="35" t="s">
        <v>101</v>
      </c>
      <c r="C352" s="28">
        <v>831600000</v>
      </c>
      <c r="D352" s="36">
        <v>3096424</v>
      </c>
      <c r="F352" s="37" t="s">
        <v>1180</v>
      </c>
      <c r="G352" s="28">
        <v>923101010</v>
      </c>
      <c r="H352" s="38">
        <v>1392650530</v>
      </c>
      <c r="I352" s="28"/>
      <c r="J352" s="37" t="s">
        <v>1181</v>
      </c>
      <c r="K352" s="28">
        <v>923111001</v>
      </c>
      <c r="L352" s="38">
        <v>10943230</v>
      </c>
    </row>
    <row r="353" spans="2:12" ht="13.5">
      <c r="B353" s="35" t="s">
        <v>1182</v>
      </c>
      <c r="C353" s="28">
        <v>831699000</v>
      </c>
      <c r="D353" s="36">
        <v>3096424</v>
      </c>
      <c r="F353" s="35" t="s">
        <v>1183</v>
      </c>
      <c r="G353" s="28">
        <v>923101011</v>
      </c>
      <c r="H353" s="38">
        <v>83010507665</v>
      </c>
      <c r="I353" s="28"/>
      <c r="J353" s="37" t="s">
        <v>1184</v>
      </c>
      <c r="K353" s="28">
        <v>923111006</v>
      </c>
      <c r="L353" s="38">
        <v>16050000</v>
      </c>
    </row>
    <row r="354" spans="2:12" ht="13.5">
      <c r="B354" s="35" t="s">
        <v>425</v>
      </c>
      <c r="C354" s="28">
        <v>850000000</v>
      </c>
      <c r="D354" s="36">
        <v>-46549638620</v>
      </c>
      <c r="F354" s="35" t="s">
        <v>1172</v>
      </c>
      <c r="G354" s="28">
        <v>923101100</v>
      </c>
      <c r="H354" s="38">
        <v>4990333530</v>
      </c>
      <c r="I354" s="28"/>
      <c r="J354" s="37" t="s">
        <v>1185</v>
      </c>
      <c r="K354" s="28">
        <v>923111011</v>
      </c>
      <c r="L354" s="38">
        <v>48026100</v>
      </c>
    </row>
    <row r="355" spans="2:12" ht="13.5">
      <c r="B355" s="35" t="s">
        <v>102</v>
      </c>
      <c r="C355" s="28">
        <v>850600000</v>
      </c>
      <c r="D355" s="36">
        <v>-46549638620</v>
      </c>
      <c r="F355" s="35" t="s">
        <v>1173</v>
      </c>
      <c r="G355" s="28">
        <v>923101016</v>
      </c>
      <c r="H355" s="38">
        <v>4990333530</v>
      </c>
      <c r="I355" s="28"/>
      <c r="J355" s="37" t="s">
        <v>1186</v>
      </c>
      <c r="K355" s="28">
        <v>923111016</v>
      </c>
      <c r="L355" s="38">
        <v>124480250</v>
      </c>
    </row>
    <row r="356" spans="2:12" ht="13.5">
      <c r="B356" s="35" t="s">
        <v>426</v>
      </c>
      <c r="C356" s="28">
        <v>840000000</v>
      </c>
      <c r="D356" s="36">
        <v>382346092155</v>
      </c>
      <c r="F356" s="35" t="s">
        <v>637</v>
      </c>
      <c r="G356" s="28">
        <v>923106000</v>
      </c>
      <c r="H356" s="38">
        <v>3912658980</v>
      </c>
      <c r="I356" s="28"/>
      <c r="J356" s="37" t="s">
        <v>1187</v>
      </c>
      <c r="K356" s="28">
        <v>923111021</v>
      </c>
      <c r="L356" s="38">
        <v>1772737</v>
      </c>
    </row>
    <row r="357" spans="2:12" ht="13.5">
      <c r="B357" s="35" t="s">
        <v>103</v>
      </c>
      <c r="C357" s="28">
        <v>840100000</v>
      </c>
      <c r="D357" s="36">
        <v>9772031440</v>
      </c>
      <c r="F357" s="35" t="s">
        <v>1174</v>
      </c>
      <c r="G357" s="28">
        <v>923106002</v>
      </c>
      <c r="H357" s="38">
        <v>3912658980</v>
      </c>
      <c r="I357" s="28"/>
      <c r="J357" s="37" t="s">
        <v>1188</v>
      </c>
      <c r="K357" s="28">
        <v>923111026</v>
      </c>
      <c r="L357" s="38">
        <v>8900000</v>
      </c>
    </row>
    <row r="358" spans="2:12" ht="13.5">
      <c r="B358" s="35" t="s">
        <v>104</v>
      </c>
      <c r="C358" s="28">
        <v>840200000</v>
      </c>
      <c r="D358" s="36">
        <v>7959167253</v>
      </c>
      <c r="F358" s="35" t="s">
        <v>1176</v>
      </c>
      <c r="G358" s="28">
        <v>923106003</v>
      </c>
      <c r="H358" s="38">
        <v>3912658980</v>
      </c>
      <c r="I358" s="28"/>
      <c r="J358" s="37" t="s">
        <v>1189</v>
      </c>
      <c r="K358" s="28">
        <v>923111031</v>
      </c>
      <c r="L358" s="38">
        <v>589102160</v>
      </c>
    </row>
    <row r="359" spans="2:12" ht="13.5">
      <c r="B359" s="35" t="s">
        <v>427</v>
      </c>
      <c r="C359" s="28">
        <v>842600000</v>
      </c>
      <c r="D359" s="36">
        <v>364614893462</v>
      </c>
      <c r="F359" s="35" t="s">
        <v>1177</v>
      </c>
      <c r="G359" s="28">
        <v>923106001</v>
      </c>
      <c r="H359" s="38">
        <v>2586879400</v>
      </c>
      <c r="I359" s="28"/>
      <c r="J359" s="37" t="s">
        <v>1190</v>
      </c>
      <c r="K359" s="28">
        <v>923111036</v>
      </c>
      <c r="L359" s="38">
        <v>183801940</v>
      </c>
    </row>
    <row r="360" spans="2:12" ht="13.5">
      <c r="B360" s="35" t="s">
        <v>1191</v>
      </c>
      <c r="C360" s="28">
        <v>842621000</v>
      </c>
      <c r="D360" s="36">
        <v>125410873296</v>
      </c>
      <c r="F360" s="35" t="s">
        <v>1178</v>
      </c>
      <c r="G360" s="28">
        <v>923106110</v>
      </c>
      <c r="H360" s="38">
        <v>1325779580</v>
      </c>
      <c r="I360" s="28"/>
      <c r="J360" s="37" t="s">
        <v>1192</v>
      </c>
      <c r="K360" s="28">
        <v>923111041</v>
      </c>
      <c r="L360" s="38">
        <v>79851470</v>
      </c>
    </row>
    <row r="361" spans="2:12" ht="13.5">
      <c r="B361" s="35" t="s">
        <v>1193</v>
      </c>
      <c r="C361" s="28"/>
      <c r="D361" s="36">
        <v>741007397182</v>
      </c>
      <c r="F361" s="35" t="s">
        <v>640</v>
      </c>
      <c r="G361" s="28">
        <v>923111000</v>
      </c>
      <c r="H361" s="38">
        <v>16095802125</v>
      </c>
      <c r="I361" s="28"/>
      <c r="J361" s="37" t="s">
        <v>1194</v>
      </c>
      <c r="K361" s="28">
        <v>923111046</v>
      </c>
      <c r="L361" s="38">
        <v>7681280</v>
      </c>
    </row>
    <row r="362" spans="2:12" ht="13.5">
      <c r="B362" s="35" t="s">
        <v>1195</v>
      </c>
      <c r="C362" s="28"/>
      <c r="D362" s="36">
        <v>7769823424527</v>
      </c>
      <c r="F362" s="35" t="s">
        <v>1181</v>
      </c>
      <c r="G362" s="28">
        <v>923111001</v>
      </c>
      <c r="H362" s="38">
        <v>44674540</v>
      </c>
      <c r="I362" s="28"/>
      <c r="J362" s="37" t="s">
        <v>1196</v>
      </c>
      <c r="K362" s="28">
        <v>923111051</v>
      </c>
      <c r="L362" s="38">
        <v>313829980</v>
      </c>
    </row>
    <row r="363" spans="2:12" ht="13.5">
      <c r="B363" s="35" t="s">
        <v>1195</v>
      </c>
      <c r="C363" s="28"/>
      <c r="D363" s="36">
        <v>7769823424527</v>
      </c>
      <c r="F363" s="35" t="s">
        <v>1184</v>
      </c>
      <c r="G363" s="28">
        <v>923111006</v>
      </c>
      <c r="H363" s="38">
        <v>38900000</v>
      </c>
      <c r="I363" s="28"/>
      <c r="J363" s="37" t="s">
        <v>1197</v>
      </c>
      <c r="K363" s="28">
        <v>923111061</v>
      </c>
      <c r="L363" s="38">
        <v>5785183</v>
      </c>
    </row>
    <row r="364" spans="2:12">
      <c r="B364" s="68"/>
      <c r="C364" s="69"/>
      <c r="D364" s="68"/>
      <c r="F364" s="35" t="s">
        <v>1185</v>
      </c>
      <c r="G364" s="28">
        <v>923111011</v>
      </c>
      <c r="H364" s="38">
        <v>564087367</v>
      </c>
      <c r="I364" s="28"/>
      <c r="J364" s="37" t="s">
        <v>1198</v>
      </c>
      <c r="K364" s="28">
        <v>923111066</v>
      </c>
      <c r="L364" s="38">
        <v>154244010</v>
      </c>
    </row>
    <row r="365" spans="2:12">
      <c r="B365" s="68"/>
      <c r="C365" s="69"/>
      <c r="D365" s="68"/>
      <c r="F365" s="35" t="s">
        <v>1186</v>
      </c>
      <c r="G365" s="28">
        <v>923111016</v>
      </c>
      <c r="H365" s="38">
        <v>125220250</v>
      </c>
      <c r="I365" s="28"/>
      <c r="J365" s="37" t="s">
        <v>1199</v>
      </c>
      <c r="K365" s="28">
        <v>923111071</v>
      </c>
      <c r="L365" s="38">
        <v>16650000</v>
      </c>
    </row>
    <row r="366" spans="2:12">
      <c r="B366" s="68"/>
      <c r="C366" s="69"/>
      <c r="D366" s="68"/>
      <c r="F366" s="35" t="s">
        <v>1187</v>
      </c>
      <c r="G366" s="28">
        <v>923111021</v>
      </c>
      <c r="H366" s="38">
        <v>9315379</v>
      </c>
      <c r="I366" s="28"/>
      <c r="J366" s="37" t="s">
        <v>1200</v>
      </c>
      <c r="K366" s="28">
        <v>923111081</v>
      </c>
      <c r="L366" s="38">
        <v>228713679</v>
      </c>
    </row>
    <row r="367" spans="2:12">
      <c r="B367" s="68"/>
      <c r="C367" s="69"/>
      <c r="D367" s="68"/>
      <c r="F367" s="35" t="s">
        <v>1188</v>
      </c>
      <c r="G367" s="28">
        <v>923111026</v>
      </c>
      <c r="H367" s="38">
        <v>8900000</v>
      </c>
      <c r="I367" s="28"/>
      <c r="J367" s="37" t="s">
        <v>1201</v>
      </c>
      <c r="K367" s="28">
        <v>923111086</v>
      </c>
      <c r="L367" s="38">
        <v>24325100</v>
      </c>
    </row>
    <row r="368" spans="2:12">
      <c r="B368" s="68"/>
      <c r="C368" s="69"/>
      <c r="D368" s="68"/>
      <c r="F368" s="35" t="s">
        <v>1189</v>
      </c>
      <c r="G368" s="28">
        <v>923111031</v>
      </c>
      <c r="H368" s="38">
        <v>2170342210</v>
      </c>
      <c r="I368" s="28"/>
      <c r="J368" s="37" t="s">
        <v>1202</v>
      </c>
      <c r="K368" s="28">
        <v>923111091</v>
      </c>
      <c r="L368" s="38">
        <v>273597590</v>
      </c>
    </row>
    <row r="369" spans="2:12">
      <c r="B369" s="68"/>
      <c r="C369" s="69"/>
      <c r="D369" s="68"/>
      <c r="F369" s="35" t="s">
        <v>1190</v>
      </c>
      <c r="G369" s="28">
        <v>923111036</v>
      </c>
      <c r="H369" s="38">
        <v>1105318210</v>
      </c>
      <c r="I369" s="28"/>
      <c r="J369" s="37" t="s">
        <v>1203</v>
      </c>
      <c r="K369" s="28">
        <v>923111092</v>
      </c>
      <c r="L369" s="38">
        <v>2871000</v>
      </c>
    </row>
    <row r="370" spans="2:12">
      <c r="B370" s="68"/>
      <c r="C370" s="69"/>
      <c r="D370" s="68"/>
      <c r="F370" s="35" t="s">
        <v>1192</v>
      </c>
      <c r="G370" s="28">
        <v>923111041</v>
      </c>
      <c r="H370" s="38">
        <v>374627300</v>
      </c>
      <c r="I370" s="28"/>
      <c r="J370" s="37" t="s">
        <v>1204</v>
      </c>
      <c r="K370" s="28">
        <v>923111097</v>
      </c>
      <c r="L370" s="38">
        <v>1735758590</v>
      </c>
    </row>
    <row r="371" spans="2:12">
      <c r="B371" s="68"/>
      <c r="C371" s="69"/>
      <c r="D371" s="68"/>
      <c r="F371" s="35" t="s">
        <v>1194</v>
      </c>
      <c r="G371" s="28">
        <v>923111046</v>
      </c>
      <c r="H371" s="38">
        <v>29420100</v>
      </c>
      <c r="I371" s="28"/>
      <c r="J371" s="37" t="s">
        <v>1205</v>
      </c>
      <c r="K371" s="28">
        <v>923111098</v>
      </c>
      <c r="L371" s="38">
        <v>55964530</v>
      </c>
    </row>
    <row r="372" spans="2:12">
      <c r="B372" s="68"/>
      <c r="C372" s="69"/>
      <c r="D372" s="68"/>
      <c r="F372" s="35" t="s">
        <v>1196</v>
      </c>
      <c r="G372" s="28">
        <v>923111051</v>
      </c>
      <c r="H372" s="38">
        <v>1198470040</v>
      </c>
      <c r="I372" s="28"/>
      <c r="J372" s="37" t="s">
        <v>1206</v>
      </c>
      <c r="K372" s="28">
        <v>923111099</v>
      </c>
      <c r="L372" s="38">
        <v>35558860</v>
      </c>
    </row>
    <row r="373" spans="2:12">
      <c r="B373" s="68"/>
      <c r="C373" s="69"/>
      <c r="D373" s="68"/>
      <c r="F373" s="35" t="s">
        <v>1197</v>
      </c>
      <c r="G373" s="28">
        <v>923111061</v>
      </c>
      <c r="H373" s="38">
        <v>22689753</v>
      </c>
      <c r="I373" s="28"/>
      <c r="J373" s="37" t="s">
        <v>1207</v>
      </c>
      <c r="K373" s="28">
        <v>923111999</v>
      </c>
      <c r="L373" s="38">
        <v>195315998</v>
      </c>
    </row>
    <row r="374" spans="2:12">
      <c r="B374" s="68"/>
      <c r="C374" s="69"/>
      <c r="D374" s="68"/>
      <c r="F374" s="35" t="s">
        <v>1198</v>
      </c>
      <c r="G374" s="28">
        <v>923111066</v>
      </c>
      <c r="H374" s="38">
        <v>600504380</v>
      </c>
      <c r="I374" s="28"/>
      <c r="J374" s="37" t="s">
        <v>643</v>
      </c>
      <c r="K374" s="28">
        <v>923116000</v>
      </c>
      <c r="L374" s="38">
        <v>2192255924</v>
      </c>
    </row>
    <row r="375" spans="2:12">
      <c r="B375" s="68"/>
      <c r="C375" s="69"/>
      <c r="D375" s="68"/>
      <c r="F375" s="35" t="s">
        <v>1199</v>
      </c>
      <c r="G375" s="28">
        <v>923111071</v>
      </c>
      <c r="H375" s="38">
        <v>66600000</v>
      </c>
      <c r="I375" s="28"/>
      <c r="J375" s="37" t="s">
        <v>1208</v>
      </c>
      <c r="K375" s="28">
        <v>923116006</v>
      </c>
      <c r="L375" s="38">
        <v>314201194</v>
      </c>
    </row>
    <row r="376" spans="2:12">
      <c r="B376" s="68"/>
      <c r="C376" s="69"/>
      <c r="D376" s="68"/>
      <c r="F376" s="35" t="s">
        <v>1209</v>
      </c>
      <c r="G376" s="28">
        <v>923111080</v>
      </c>
      <c r="H376" s="38">
        <v>0</v>
      </c>
      <c r="I376" s="28"/>
      <c r="J376" s="37" t="s">
        <v>1210</v>
      </c>
      <c r="K376" s="28">
        <v>923116011</v>
      </c>
      <c r="L376" s="38">
        <v>905158758</v>
      </c>
    </row>
    <row r="377" spans="2:12">
      <c r="B377" s="68"/>
      <c r="C377" s="69"/>
      <c r="D377" s="68"/>
      <c r="F377" s="35" t="s">
        <v>1211</v>
      </c>
      <c r="G377" s="28">
        <v>923111081</v>
      </c>
      <c r="H377" s="38">
        <v>779188577</v>
      </c>
      <c r="I377" s="28"/>
      <c r="J377" s="37" t="s">
        <v>1212</v>
      </c>
      <c r="K377" s="28">
        <v>923116021</v>
      </c>
      <c r="L377" s="38">
        <v>266546500</v>
      </c>
    </row>
    <row r="378" spans="2:12">
      <c r="B378" s="68"/>
      <c r="C378" s="69"/>
      <c r="D378" s="68"/>
      <c r="F378" s="35" t="s">
        <v>1213</v>
      </c>
      <c r="G378" s="28">
        <v>923111086</v>
      </c>
      <c r="H378" s="38">
        <v>236844350</v>
      </c>
      <c r="I378" s="28"/>
      <c r="J378" s="37" t="s">
        <v>1214</v>
      </c>
      <c r="K378" s="28">
        <v>923116026</v>
      </c>
      <c r="L378" s="38">
        <v>12782250</v>
      </c>
    </row>
    <row r="379" spans="2:12">
      <c r="B379" s="68"/>
      <c r="C379" s="69"/>
      <c r="D379" s="68"/>
      <c r="F379" s="35" t="s">
        <v>1215</v>
      </c>
      <c r="G379" s="28">
        <v>923111091</v>
      </c>
      <c r="H379" s="38">
        <v>1043146804</v>
      </c>
      <c r="I379" s="28"/>
      <c r="J379" s="37" t="s">
        <v>1216</v>
      </c>
      <c r="K379" s="28">
        <v>923116036</v>
      </c>
      <c r="L379" s="38">
        <v>693567222</v>
      </c>
    </row>
    <row r="380" spans="2:12">
      <c r="B380" s="68"/>
      <c r="C380" s="69"/>
      <c r="D380" s="68"/>
      <c r="F380" s="35" t="s">
        <v>1217</v>
      </c>
      <c r="G380" s="28">
        <v>923111092</v>
      </c>
      <c r="H380" s="38">
        <v>2871000</v>
      </c>
      <c r="I380" s="28"/>
      <c r="J380" s="37" t="s">
        <v>645</v>
      </c>
      <c r="K380" s="28">
        <v>923121000</v>
      </c>
      <c r="L380" s="38">
        <v>648983978</v>
      </c>
    </row>
    <row r="381" spans="2:12">
      <c r="B381" s="68"/>
      <c r="C381" s="69"/>
      <c r="D381" s="68"/>
      <c r="F381" s="35" t="s">
        <v>1218</v>
      </c>
      <c r="G381" s="28">
        <v>923111093</v>
      </c>
      <c r="H381" s="38">
        <v>270000</v>
      </c>
      <c r="I381" s="28"/>
      <c r="J381" s="37" t="s">
        <v>1219</v>
      </c>
      <c r="K381" s="28">
        <v>923121001</v>
      </c>
      <c r="L381" s="38">
        <v>580860940</v>
      </c>
    </row>
    <row r="382" spans="2:12">
      <c r="B382" s="68"/>
      <c r="C382" s="69"/>
      <c r="D382" s="68"/>
      <c r="F382" s="35" t="s">
        <v>1220</v>
      </c>
      <c r="G382" s="28">
        <v>923111097</v>
      </c>
      <c r="H382" s="38">
        <v>6787025440</v>
      </c>
      <c r="I382" s="28"/>
      <c r="J382" s="37" t="s">
        <v>1221</v>
      </c>
      <c r="K382" s="28">
        <v>923121006</v>
      </c>
      <c r="L382" s="38">
        <v>59477274</v>
      </c>
    </row>
    <row r="383" spans="2:12">
      <c r="B383" s="68"/>
      <c r="C383" s="69"/>
      <c r="D383" s="68"/>
      <c r="F383" s="35" t="s">
        <v>1222</v>
      </c>
      <c r="G383" s="28">
        <v>923111098</v>
      </c>
      <c r="H383" s="38">
        <v>227259480</v>
      </c>
      <c r="I383" s="28"/>
      <c r="J383" s="37" t="s">
        <v>1223</v>
      </c>
      <c r="K383" s="28">
        <v>923121007</v>
      </c>
      <c r="L383" s="38">
        <v>8645764</v>
      </c>
    </row>
    <row r="384" spans="2:12">
      <c r="B384" s="68"/>
      <c r="C384" s="69"/>
      <c r="D384" s="68"/>
      <c r="F384" s="35" t="s">
        <v>1224</v>
      </c>
      <c r="G384" s="28">
        <v>923111099</v>
      </c>
      <c r="H384" s="38">
        <v>35614960</v>
      </c>
      <c r="I384" s="28"/>
      <c r="J384" s="37" t="s">
        <v>647</v>
      </c>
      <c r="K384" s="28">
        <v>923126000</v>
      </c>
      <c r="L384" s="38">
        <v>2124595075</v>
      </c>
    </row>
    <row r="385" spans="2:12">
      <c r="B385" s="68"/>
      <c r="C385" s="69"/>
      <c r="D385" s="68"/>
      <c r="F385" s="35" t="s">
        <v>1225</v>
      </c>
      <c r="G385" s="28">
        <v>923111999</v>
      </c>
      <c r="H385" s="38">
        <v>624511985</v>
      </c>
      <c r="I385" s="28"/>
      <c r="J385" s="37" t="s">
        <v>1226</v>
      </c>
      <c r="K385" s="28">
        <v>923126001</v>
      </c>
      <c r="L385" s="38">
        <v>27375636</v>
      </c>
    </row>
    <row r="386" spans="2:12">
      <c r="B386" s="68"/>
      <c r="C386" s="69"/>
      <c r="D386" s="68"/>
      <c r="F386" s="35" t="s">
        <v>643</v>
      </c>
      <c r="G386" s="28">
        <v>923116000</v>
      </c>
      <c r="H386" s="38">
        <v>8351455020</v>
      </c>
      <c r="I386" s="28"/>
      <c r="J386" s="37" t="s">
        <v>1227</v>
      </c>
      <c r="K386" s="28">
        <v>923126006</v>
      </c>
      <c r="L386" s="38">
        <v>174900000</v>
      </c>
    </row>
    <row r="387" spans="2:12">
      <c r="B387" s="68"/>
      <c r="C387" s="69"/>
      <c r="D387" s="68"/>
      <c r="F387" s="35" t="s">
        <v>1208</v>
      </c>
      <c r="G387" s="28">
        <v>923116006</v>
      </c>
      <c r="H387" s="38">
        <v>1256591787</v>
      </c>
      <c r="I387" s="28"/>
      <c r="J387" s="37" t="s">
        <v>1228</v>
      </c>
      <c r="K387" s="28">
        <v>923126016</v>
      </c>
      <c r="L387" s="38">
        <v>2857466</v>
      </c>
    </row>
    <row r="388" spans="2:12">
      <c r="B388" s="68"/>
      <c r="C388" s="69"/>
      <c r="D388" s="68"/>
      <c r="F388" s="35" t="s">
        <v>1210</v>
      </c>
      <c r="G388" s="28">
        <v>923116011</v>
      </c>
      <c r="H388" s="38">
        <v>3445472940</v>
      </c>
      <c r="I388" s="28"/>
      <c r="J388" s="37" t="s">
        <v>1229</v>
      </c>
      <c r="K388" s="28">
        <v>923126021</v>
      </c>
      <c r="L388" s="38">
        <v>1220287719</v>
      </c>
    </row>
    <row r="389" spans="2:12">
      <c r="B389" s="68"/>
      <c r="C389" s="69"/>
      <c r="D389" s="68"/>
      <c r="F389" s="35" t="s">
        <v>1212</v>
      </c>
      <c r="G389" s="28">
        <v>923116021</v>
      </c>
      <c r="H389" s="38">
        <v>1026130000</v>
      </c>
      <c r="I389" s="28"/>
      <c r="J389" s="37" t="s">
        <v>1230</v>
      </c>
      <c r="K389" s="28">
        <v>923126026</v>
      </c>
      <c r="L389" s="38">
        <v>11485422</v>
      </c>
    </row>
    <row r="390" spans="2:12">
      <c r="B390" s="68"/>
      <c r="C390" s="69"/>
      <c r="D390" s="68"/>
      <c r="F390" s="35" t="s">
        <v>1214</v>
      </c>
      <c r="G390" s="28">
        <v>923116026</v>
      </c>
      <c r="H390" s="38">
        <v>40620820</v>
      </c>
      <c r="I390" s="28"/>
      <c r="J390" s="37" t="s">
        <v>1231</v>
      </c>
      <c r="K390" s="28">
        <v>923126031</v>
      </c>
      <c r="L390" s="38">
        <v>2167440</v>
      </c>
    </row>
    <row r="391" spans="2:12">
      <c r="B391" s="68"/>
      <c r="C391" s="69"/>
      <c r="D391" s="68"/>
      <c r="F391" s="35" t="s">
        <v>1216</v>
      </c>
      <c r="G391" s="28">
        <v>923116036</v>
      </c>
      <c r="H391" s="38">
        <v>2582639473</v>
      </c>
      <c r="I391" s="28"/>
      <c r="J391" s="37" t="s">
        <v>1232</v>
      </c>
      <c r="K391" s="28">
        <v>923126036</v>
      </c>
      <c r="L391" s="38">
        <v>42394400</v>
      </c>
    </row>
    <row r="392" spans="2:12">
      <c r="B392" s="68"/>
      <c r="C392" s="69"/>
      <c r="D392" s="68"/>
      <c r="F392" s="35" t="s">
        <v>645</v>
      </c>
      <c r="G392" s="28">
        <v>923121000</v>
      </c>
      <c r="H392" s="38">
        <v>2347681087</v>
      </c>
      <c r="I392" s="28"/>
      <c r="J392" s="37" t="s">
        <v>1233</v>
      </c>
      <c r="K392" s="28">
        <v>923126037</v>
      </c>
      <c r="L392" s="38">
        <v>180521291</v>
      </c>
    </row>
    <row r="393" spans="2:12">
      <c r="B393" s="68"/>
      <c r="C393" s="69"/>
      <c r="D393" s="68"/>
      <c r="F393" s="35" t="s">
        <v>1219</v>
      </c>
      <c r="G393" s="28">
        <v>923121001</v>
      </c>
      <c r="H393" s="38">
        <v>2164914061</v>
      </c>
      <c r="I393" s="28"/>
      <c r="J393" s="37" t="s">
        <v>1234</v>
      </c>
      <c r="K393" s="28">
        <v>923126038</v>
      </c>
      <c r="L393" s="38">
        <v>71587560</v>
      </c>
    </row>
    <row r="394" spans="2:12">
      <c r="B394" s="68"/>
      <c r="C394" s="69"/>
      <c r="D394" s="68"/>
      <c r="F394" s="35" t="s">
        <v>1221</v>
      </c>
      <c r="G394" s="28">
        <v>923121006</v>
      </c>
      <c r="H394" s="38">
        <v>164972651</v>
      </c>
      <c r="I394" s="28"/>
      <c r="J394" s="37" t="s">
        <v>1235</v>
      </c>
      <c r="K394" s="28">
        <v>923126039</v>
      </c>
      <c r="L394" s="38">
        <v>62700000</v>
      </c>
    </row>
    <row r="395" spans="2:12">
      <c r="B395" s="68"/>
      <c r="C395" s="69"/>
      <c r="D395" s="68"/>
      <c r="F395" s="35" t="s">
        <v>1223</v>
      </c>
      <c r="G395" s="28">
        <v>923121007</v>
      </c>
      <c r="H395" s="38">
        <v>17794375</v>
      </c>
      <c r="I395" s="28"/>
      <c r="J395" s="37" t="s">
        <v>1236</v>
      </c>
      <c r="K395" s="28">
        <v>923126040</v>
      </c>
      <c r="L395" s="38">
        <v>85096169</v>
      </c>
    </row>
    <row r="396" spans="2:12">
      <c r="B396" s="68"/>
      <c r="C396" s="69"/>
      <c r="D396" s="68"/>
      <c r="F396" s="35" t="s">
        <v>647</v>
      </c>
      <c r="G396" s="28">
        <v>923126000</v>
      </c>
      <c r="H396" s="38">
        <v>7685220839</v>
      </c>
      <c r="I396" s="28"/>
      <c r="J396" s="37" t="s">
        <v>1237</v>
      </c>
      <c r="K396" s="28">
        <v>923126041</v>
      </c>
      <c r="L396" s="38">
        <v>16115067</v>
      </c>
    </row>
    <row r="397" spans="2:12">
      <c r="B397" s="20"/>
      <c r="C397" s="19"/>
      <c r="D397" s="20"/>
      <c r="F397" s="35" t="s">
        <v>1226</v>
      </c>
      <c r="G397" s="28">
        <v>923126001</v>
      </c>
      <c r="H397" s="38">
        <v>127337015</v>
      </c>
      <c r="I397" s="28"/>
      <c r="J397" s="37" t="s">
        <v>1238</v>
      </c>
      <c r="K397" s="28">
        <v>923126042</v>
      </c>
      <c r="L397" s="38">
        <v>24726806</v>
      </c>
    </row>
    <row r="398" spans="2:12">
      <c r="B398" s="20"/>
      <c r="C398" s="19"/>
      <c r="D398" s="20"/>
      <c r="F398" s="35" t="s">
        <v>1227</v>
      </c>
      <c r="G398" s="28">
        <v>923126006</v>
      </c>
      <c r="H398" s="38">
        <v>521081000</v>
      </c>
      <c r="I398" s="28"/>
      <c r="J398" s="37" t="s">
        <v>1239</v>
      </c>
      <c r="K398" s="28">
        <v>923126043</v>
      </c>
      <c r="L398" s="38">
        <v>38160000</v>
      </c>
    </row>
    <row r="399" spans="2:12">
      <c r="B399" s="20"/>
      <c r="C399" s="19"/>
      <c r="D399" s="20"/>
      <c r="F399" s="35" t="s">
        <v>1228</v>
      </c>
      <c r="G399" s="28">
        <v>923126016</v>
      </c>
      <c r="H399" s="38">
        <v>13370881</v>
      </c>
      <c r="I399" s="28"/>
      <c r="J399" s="37" t="s">
        <v>1240</v>
      </c>
      <c r="K399" s="28">
        <v>923126999</v>
      </c>
      <c r="L399" s="38">
        <v>164220099</v>
      </c>
    </row>
    <row r="400" spans="2:12">
      <c r="B400" s="20"/>
      <c r="C400" s="19"/>
      <c r="D400" s="20"/>
      <c r="F400" s="35" t="s">
        <v>1229</v>
      </c>
      <c r="G400" s="28">
        <v>923126021</v>
      </c>
      <c r="H400" s="38">
        <v>4045737108</v>
      </c>
      <c r="I400" s="28"/>
      <c r="J400" s="37" t="s">
        <v>650</v>
      </c>
      <c r="K400" s="28">
        <v>923131000</v>
      </c>
      <c r="L400" s="38">
        <v>1252567805</v>
      </c>
    </row>
    <row r="401" spans="2:12">
      <c r="B401" s="20"/>
      <c r="C401" s="19"/>
      <c r="D401" s="20"/>
      <c r="F401" s="35" t="s">
        <v>1230</v>
      </c>
      <c r="G401" s="28">
        <v>923126026</v>
      </c>
      <c r="H401" s="38">
        <v>40112137</v>
      </c>
      <c r="I401" s="28"/>
      <c r="J401" s="37" t="s">
        <v>1241</v>
      </c>
      <c r="K401" s="28">
        <v>923131001</v>
      </c>
      <c r="L401" s="38">
        <v>1084698305</v>
      </c>
    </row>
    <row r="402" spans="2:12">
      <c r="B402" s="20"/>
      <c r="C402" s="19"/>
      <c r="D402" s="20"/>
      <c r="F402" s="35" t="s">
        <v>1231</v>
      </c>
      <c r="G402" s="28">
        <v>923126031</v>
      </c>
      <c r="H402" s="38">
        <v>3768600</v>
      </c>
      <c r="I402" s="28"/>
      <c r="J402" s="37" t="s">
        <v>1242</v>
      </c>
      <c r="K402" s="28">
        <v>923131022</v>
      </c>
      <c r="L402" s="38">
        <v>38803200</v>
      </c>
    </row>
    <row r="403" spans="2:12">
      <c r="B403" s="20"/>
      <c r="C403" s="19"/>
      <c r="D403" s="20"/>
      <c r="F403" s="35" t="s">
        <v>1232</v>
      </c>
      <c r="G403" s="28">
        <v>923126036</v>
      </c>
      <c r="H403" s="38">
        <v>125493716</v>
      </c>
      <c r="I403" s="28"/>
      <c r="J403" s="37" t="s">
        <v>1243</v>
      </c>
      <c r="K403" s="28">
        <v>923131006</v>
      </c>
      <c r="L403" s="38">
        <v>17045000</v>
      </c>
    </row>
    <row r="404" spans="2:12">
      <c r="B404" s="20"/>
      <c r="C404" s="19"/>
      <c r="D404" s="20"/>
      <c r="F404" s="35" t="s">
        <v>1233</v>
      </c>
      <c r="G404" s="28">
        <v>923126037</v>
      </c>
      <c r="H404" s="38">
        <v>716884686</v>
      </c>
      <c r="I404" s="28"/>
      <c r="J404" s="37" t="s">
        <v>1244</v>
      </c>
      <c r="K404" s="28">
        <v>923131021</v>
      </c>
      <c r="L404" s="38">
        <v>112021300</v>
      </c>
    </row>
    <row r="405" spans="2:12">
      <c r="B405" s="20"/>
      <c r="C405" s="19"/>
      <c r="D405" s="20"/>
      <c r="F405" s="35" t="s">
        <v>1234</v>
      </c>
      <c r="G405" s="28">
        <v>923126038</v>
      </c>
      <c r="H405" s="38">
        <v>279411000</v>
      </c>
      <c r="I405" s="28"/>
      <c r="J405" s="37" t="s">
        <v>652</v>
      </c>
      <c r="K405" s="28">
        <v>923136000</v>
      </c>
      <c r="L405" s="38">
        <v>1123808155</v>
      </c>
    </row>
    <row r="406" spans="2:12">
      <c r="B406" s="20"/>
      <c r="C406" s="19"/>
      <c r="D406" s="20"/>
      <c r="F406" s="35" t="s">
        <v>1235</v>
      </c>
      <c r="G406" s="28">
        <v>923126039</v>
      </c>
      <c r="H406" s="38">
        <v>250800000</v>
      </c>
      <c r="I406" s="28"/>
      <c r="J406" s="37" t="s">
        <v>1245</v>
      </c>
      <c r="K406" s="28">
        <v>923136006</v>
      </c>
      <c r="L406" s="38">
        <v>486608756</v>
      </c>
    </row>
    <row r="407" spans="2:12">
      <c r="B407" s="20"/>
      <c r="C407" s="19"/>
      <c r="D407" s="20"/>
      <c r="F407" s="35" t="s">
        <v>1236</v>
      </c>
      <c r="G407" s="28">
        <v>923126040</v>
      </c>
      <c r="H407" s="38">
        <v>282187206</v>
      </c>
      <c r="I407" s="28"/>
      <c r="J407" s="37" t="s">
        <v>1246</v>
      </c>
      <c r="K407" s="28">
        <v>923136011</v>
      </c>
      <c r="L407" s="38">
        <v>47481454</v>
      </c>
    </row>
    <row r="408" spans="2:12">
      <c r="B408" s="20"/>
      <c r="C408" s="19"/>
      <c r="D408" s="20"/>
      <c r="F408" s="35" t="s">
        <v>1237</v>
      </c>
      <c r="G408" s="28">
        <v>923126041</v>
      </c>
      <c r="H408" s="38">
        <v>64596348</v>
      </c>
      <c r="I408" s="28"/>
      <c r="J408" s="37" t="s">
        <v>1247</v>
      </c>
      <c r="K408" s="28">
        <v>923136021</v>
      </c>
      <c r="L408" s="38">
        <v>419070512</v>
      </c>
    </row>
    <row r="409" spans="2:12">
      <c r="B409" s="20"/>
      <c r="C409" s="19"/>
      <c r="D409" s="20"/>
      <c r="F409" s="35" t="s">
        <v>1238</v>
      </c>
      <c r="G409" s="28">
        <v>923126042</v>
      </c>
      <c r="H409" s="38">
        <v>161141716</v>
      </c>
      <c r="I409" s="28"/>
      <c r="J409" s="37" t="s">
        <v>1248</v>
      </c>
      <c r="K409" s="28">
        <v>923136999</v>
      </c>
      <c r="L409" s="38">
        <v>170647433</v>
      </c>
    </row>
    <row r="410" spans="2:12">
      <c r="B410" s="20"/>
      <c r="C410" s="19"/>
      <c r="D410" s="20"/>
      <c r="F410" s="35" t="s">
        <v>1239</v>
      </c>
      <c r="G410" s="28">
        <v>923126043</v>
      </c>
      <c r="H410" s="38">
        <v>478818800</v>
      </c>
      <c r="I410" s="28"/>
      <c r="J410" s="37" t="s">
        <v>654</v>
      </c>
      <c r="K410" s="28">
        <v>923141000</v>
      </c>
      <c r="L410" s="38">
        <v>1360972375</v>
      </c>
    </row>
    <row r="411" spans="2:12">
      <c r="B411" s="20"/>
      <c r="C411" s="19"/>
      <c r="D411" s="20"/>
      <c r="F411" s="35" t="s">
        <v>1240</v>
      </c>
      <c r="G411" s="28">
        <v>923126999</v>
      </c>
      <c r="H411" s="38">
        <v>574480626</v>
      </c>
      <c r="I411" s="28"/>
      <c r="J411" s="37" t="s">
        <v>1249</v>
      </c>
      <c r="K411" s="28">
        <v>923141001</v>
      </c>
      <c r="L411" s="38">
        <v>308614057</v>
      </c>
    </row>
    <row r="412" spans="2:12">
      <c r="B412" s="20"/>
      <c r="C412" s="19"/>
      <c r="D412" s="20"/>
      <c r="F412" s="35" t="s">
        <v>650</v>
      </c>
      <c r="G412" s="28">
        <v>923131000</v>
      </c>
      <c r="H412" s="38">
        <v>4060991006</v>
      </c>
      <c r="I412" s="28"/>
      <c r="J412" s="37" t="s">
        <v>1250</v>
      </c>
      <c r="K412" s="28">
        <v>923141006</v>
      </c>
      <c r="L412" s="38">
        <v>39396092</v>
      </c>
    </row>
    <row r="413" spans="2:12">
      <c r="B413" s="20"/>
      <c r="C413" s="19"/>
      <c r="D413" s="20"/>
      <c r="F413" s="35" t="s">
        <v>1241</v>
      </c>
      <c r="G413" s="28">
        <v>923131001</v>
      </c>
      <c r="H413" s="38">
        <v>3631266306</v>
      </c>
      <c r="I413" s="28"/>
      <c r="J413" s="37" t="s">
        <v>1251</v>
      </c>
      <c r="K413" s="28">
        <v>923141011</v>
      </c>
      <c r="L413" s="38">
        <v>1012962226</v>
      </c>
    </row>
    <row r="414" spans="2:12">
      <c r="B414" s="20"/>
      <c r="C414" s="19"/>
      <c r="D414" s="20"/>
      <c r="F414" s="35" t="s">
        <v>1242</v>
      </c>
      <c r="G414" s="28">
        <v>923131022</v>
      </c>
      <c r="H414" s="38">
        <v>165553900</v>
      </c>
      <c r="I414" s="28"/>
      <c r="J414" s="37" t="s">
        <v>657</v>
      </c>
      <c r="K414" s="28">
        <v>923146000</v>
      </c>
      <c r="L414" s="38">
        <v>49115449</v>
      </c>
    </row>
    <row r="415" spans="2:12">
      <c r="B415" s="20"/>
      <c r="C415" s="19"/>
      <c r="D415" s="20"/>
      <c r="F415" s="35" t="s">
        <v>1243</v>
      </c>
      <c r="G415" s="28">
        <v>923131006</v>
      </c>
      <c r="H415" s="38">
        <v>52515000</v>
      </c>
      <c r="I415" s="28"/>
      <c r="J415" s="37" t="s">
        <v>1252</v>
      </c>
      <c r="K415" s="28">
        <v>923146001</v>
      </c>
      <c r="L415" s="38">
        <v>49115449</v>
      </c>
    </row>
    <row r="416" spans="2:12">
      <c r="B416" s="20"/>
      <c r="C416" s="19"/>
      <c r="D416" s="20"/>
      <c r="F416" s="35" t="s">
        <v>1244</v>
      </c>
      <c r="G416" s="28">
        <v>923131021</v>
      </c>
      <c r="H416" s="38">
        <v>211655800</v>
      </c>
      <c r="I416" s="28"/>
      <c r="J416" s="37" t="s">
        <v>660</v>
      </c>
      <c r="K416" s="28">
        <v>923151000</v>
      </c>
      <c r="L416" s="38">
        <v>19986330</v>
      </c>
    </row>
    <row r="417" spans="2:12">
      <c r="B417" s="20"/>
      <c r="C417" s="19"/>
      <c r="D417" s="20"/>
      <c r="F417" s="35" t="s">
        <v>652</v>
      </c>
      <c r="G417" s="28">
        <v>923136000</v>
      </c>
      <c r="H417" s="38">
        <v>3813492152</v>
      </c>
      <c r="I417" s="28"/>
      <c r="J417" s="37" t="s">
        <v>1253</v>
      </c>
      <c r="K417" s="28">
        <v>923151001</v>
      </c>
      <c r="L417" s="38">
        <v>0</v>
      </c>
    </row>
    <row r="418" spans="2:12">
      <c r="B418" s="20"/>
      <c r="C418" s="19"/>
      <c r="D418" s="20"/>
      <c r="F418" s="35" t="s">
        <v>1254</v>
      </c>
      <c r="G418" s="28">
        <v>923136001</v>
      </c>
      <c r="H418" s="38">
        <v>1100000</v>
      </c>
      <c r="I418" s="28"/>
      <c r="J418" s="37" t="s">
        <v>1255</v>
      </c>
      <c r="K418" s="28">
        <v>923151006</v>
      </c>
      <c r="L418" s="38">
        <v>19986330</v>
      </c>
    </row>
    <row r="419" spans="2:12">
      <c r="B419" s="20"/>
      <c r="C419" s="19"/>
      <c r="D419" s="20"/>
      <c r="F419" s="35" t="s">
        <v>1256</v>
      </c>
      <c r="G419" s="28">
        <v>923136006</v>
      </c>
      <c r="H419" s="38">
        <v>1685642936</v>
      </c>
      <c r="I419" s="28"/>
      <c r="J419" s="37" t="s">
        <v>663</v>
      </c>
      <c r="K419" s="28">
        <v>923166000</v>
      </c>
      <c r="L419" s="38">
        <v>540914959</v>
      </c>
    </row>
    <row r="420" spans="2:12">
      <c r="B420" s="20"/>
      <c r="C420" s="19"/>
      <c r="D420" s="20"/>
      <c r="F420" s="35" t="s">
        <v>1257</v>
      </c>
      <c r="G420" s="28">
        <v>923136011</v>
      </c>
      <c r="H420" s="38">
        <v>93144274</v>
      </c>
      <c r="I420" s="28"/>
      <c r="J420" s="37" t="s">
        <v>1258</v>
      </c>
      <c r="K420" s="28">
        <v>923166001</v>
      </c>
      <c r="L420" s="38">
        <v>540914959</v>
      </c>
    </row>
    <row r="421" spans="2:12">
      <c r="B421" s="20"/>
      <c r="C421" s="19"/>
      <c r="D421" s="20"/>
      <c r="F421" s="35" t="s">
        <v>1259</v>
      </c>
      <c r="G421" s="28">
        <v>923136021</v>
      </c>
      <c r="H421" s="38">
        <v>1266379465</v>
      </c>
      <c r="I421" s="28"/>
      <c r="J421" s="37" t="s">
        <v>666</v>
      </c>
      <c r="K421" s="28">
        <v>923171000</v>
      </c>
      <c r="L421" s="38">
        <v>4514862275</v>
      </c>
    </row>
    <row r="422" spans="2:12">
      <c r="B422" s="20"/>
      <c r="C422" s="19"/>
      <c r="D422" s="20"/>
      <c r="F422" s="35" t="s">
        <v>1260</v>
      </c>
      <c r="G422" s="28">
        <v>923136999</v>
      </c>
      <c r="H422" s="38">
        <v>767225477</v>
      </c>
      <c r="I422" s="28"/>
      <c r="J422" s="37" t="s">
        <v>1261</v>
      </c>
      <c r="K422" s="28">
        <v>923171001</v>
      </c>
      <c r="L422" s="38">
        <v>3180508887</v>
      </c>
    </row>
    <row r="423" spans="2:12">
      <c r="B423" s="20"/>
      <c r="C423" s="19"/>
      <c r="D423" s="20"/>
      <c r="F423" s="35" t="s">
        <v>654</v>
      </c>
      <c r="G423" s="28">
        <v>923141000</v>
      </c>
      <c r="H423" s="38">
        <v>5425131978</v>
      </c>
      <c r="I423" s="28"/>
      <c r="J423" s="37" t="s">
        <v>1262</v>
      </c>
      <c r="K423" s="28">
        <v>923171006</v>
      </c>
      <c r="L423" s="38">
        <v>16000</v>
      </c>
    </row>
    <row r="424" spans="2:12">
      <c r="B424" s="20"/>
      <c r="C424" s="19"/>
      <c r="D424" s="20"/>
      <c r="F424" s="35" t="s">
        <v>1249</v>
      </c>
      <c r="G424" s="28">
        <v>923141001</v>
      </c>
      <c r="H424" s="38">
        <v>1166544376</v>
      </c>
      <c r="I424" s="28"/>
      <c r="J424" s="37" t="s">
        <v>1263</v>
      </c>
      <c r="K424" s="28">
        <v>923171011</v>
      </c>
      <c r="L424" s="38">
        <v>33897400</v>
      </c>
    </row>
    <row r="425" spans="2:12">
      <c r="B425" s="20"/>
      <c r="C425" s="19"/>
      <c r="D425" s="20"/>
      <c r="F425" s="35" t="s">
        <v>1250</v>
      </c>
      <c r="G425" s="28">
        <v>923141006</v>
      </c>
      <c r="H425" s="38">
        <v>179876120</v>
      </c>
      <c r="I425" s="28"/>
      <c r="J425" s="37" t="s">
        <v>1264</v>
      </c>
      <c r="K425" s="28">
        <v>923171016</v>
      </c>
      <c r="L425" s="38">
        <v>203941818</v>
      </c>
    </row>
    <row r="426" spans="2:12">
      <c r="B426" s="20"/>
      <c r="C426" s="19"/>
      <c r="D426" s="20"/>
      <c r="F426" s="35" t="s">
        <v>1251</v>
      </c>
      <c r="G426" s="28">
        <v>923141011</v>
      </c>
      <c r="H426" s="38">
        <v>4078711482</v>
      </c>
      <c r="I426" s="28"/>
      <c r="J426" s="37" t="s">
        <v>1265</v>
      </c>
      <c r="K426" s="28">
        <v>923171021</v>
      </c>
      <c r="L426" s="38">
        <v>99372866</v>
      </c>
    </row>
    <row r="427" spans="2:12">
      <c r="B427" s="20"/>
      <c r="C427" s="19"/>
      <c r="D427" s="20"/>
      <c r="F427" s="35" t="s">
        <v>657</v>
      </c>
      <c r="G427" s="28">
        <v>923146000</v>
      </c>
      <c r="H427" s="38">
        <v>198586122</v>
      </c>
      <c r="I427" s="28"/>
      <c r="J427" s="37" t="s">
        <v>1266</v>
      </c>
      <c r="K427" s="28">
        <v>923171026</v>
      </c>
      <c r="L427" s="38">
        <v>55643050</v>
      </c>
    </row>
    <row r="428" spans="2:12">
      <c r="B428" s="20"/>
      <c r="C428" s="19"/>
      <c r="D428" s="20"/>
      <c r="F428" s="35" t="s">
        <v>1252</v>
      </c>
      <c r="G428" s="28">
        <v>923146001</v>
      </c>
      <c r="H428" s="38">
        <v>198586122</v>
      </c>
      <c r="I428" s="28"/>
      <c r="J428" s="37" t="s">
        <v>1267</v>
      </c>
      <c r="K428" s="28">
        <v>923171036</v>
      </c>
      <c r="L428" s="38">
        <v>941482254</v>
      </c>
    </row>
    <row r="429" spans="2:12">
      <c r="B429" s="20"/>
      <c r="C429" s="19"/>
      <c r="D429" s="20"/>
      <c r="F429" s="35" t="s">
        <v>660</v>
      </c>
      <c r="G429" s="28">
        <v>923151000</v>
      </c>
      <c r="H429" s="38">
        <v>74918600</v>
      </c>
      <c r="I429" s="28"/>
      <c r="J429" s="37" t="s">
        <v>668</v>
      </c>
      <c r="K429" s="28">
        <v>923177000</v>
      </c>
      <c r="L429" s="38">
        <v>297129738</v>
      </c>
    </row>
    <row r="430" spans="2:12">
      <c r="B430" s="20"/>
      <c r="C430" s="19"/>
      <c r="D430" s="20"/>
      <c r="F430" s="35" t="s">
        <v>1253</v>
      </c>
      <c r="G430" s="28">
        <v>923151001</v>
      </c>
      <c r="H430" s="38">
        <v>6224170</v>
      </c>
      <c r="I430" s="28"/>
      <c r="J430" s="37" t="s">
        <v>1268</v>
      </c>
      <c r="K430" s="28">
        <v>923177001</v>
      </c>
      <c r="L430" s="38">
        <v>297129738</v>
      </c>
    </row>
    <row r="431" spans="2:12">
      <c r="B431" s="20"/>
      <c r="C431" s="19"/>
      <c r="D431" s="20"/>
      <c r="F431" s="35" t="s">
        <v>1255</v>
      </c>
      <c r="G431" s="28">
        <v>923151006</v>
      </c>
      <c r="H431" s="38">
        <v>68694430</v>
      </c>
      <c r="I431" s="28"/>
      <c r="J431" s="37" t="s">
        <v>671</v>
      </c>
      <c r="K431" s="28">
        <v>923180000</v>
      </c>
      <c r="L431" s="38">
        <v>12534210</v>
      </c>
    </row>
    <row r="432" spans="2:12">
      <c r="B432" s="20"/>
      <c r="C432" s="19"/>
      <c r="D432" s="20"/>
      <c r="F432" s="35" t="s">
        <v>663</v>
      </c>
      <c r="G432" s="28">
        <v>923166000</v>
      </c>
      <c r="H432" s="38">
        <v>2182740397</v>
      </c>
      <c r="I432" s="28"/>
      <c r="J432" s="37" t="s">
        <v>1269</v>
      </c>
      <c r="K432" s="28">
        <v>923198093</v>
      </c>
      <c r="L432" s="38">
        <v>12534210</v>
      </c>
    </row>
    <row r="433" spans="2:12">
      <c r="B433" s="20"/>
      <c r="C433" s="19"/>
      <c r="D433" s="20"/>
      <c r="F433" s="35" t="s">
        <v>1258</v>
      </c>
      <c r="G433" s="28">
        <v>923166001</v>
      </c>
      <c r="H433" s="38">
        <v>2182740397</v>
      </c>
      <c r="I433" s="28"/>
      <c r="J433" s="37" t="s">
        <v>673</v>
      </c>
      <c r="K433" s="28">
        <v>923181000</v>
      </c>
      <c r="L433" s="38">
        <v>0</v>
      </c>
    </row>
    <row r="434" spans="2:12">
      <c r="B434" s="20"/>
      <c r="C434" s="19"/>
      <c r="D434" s="20"/>
      <c r="F434" s="35" t="s">
        <v>666</v>
      </c>
      <c r="G434" s="28">
        <v>923171000</v>
      </c>
      <c r="H434" s="38">
        <v>18076169829</v>
      </c>
      <c r="I434" s="28"/>
      <c r="J434" s="37" t="s">
        <v>1270</v>
      </c>
      <c r="K434" s="28">
        <v>923198081</v>
      </c>
      <c r="L434" s="38">
        <v>0</v>
      </c>
    </row>
    <row r="435" spans="2:12">
      <c r="B435" s="20"/>
      <c r="C435" s="19"/>
      <c r="D435" s="20"/>
      <c r="F435" s="35" t="s">
        <v>1261</v>
      </c>
      <c r="G435" s="28">
        <v>923171001</v>
      </c>
      <c r="H435" s="38">
        <v>12181874056</v>
      </c>
      <c r="I435" s="28"/>
      <c r="J435" s="37" t="s">
        <v>676</v>
      </c>
      <c r="K435" s="28">
        <v>923198010</v>
      </c>
      <c r="L435" s="38">
        <v>113600279</v>
      </c>
    </row>
    <row r="436" spans="2:12">
      <c r="B436" s="20"/>
      <c r="C436" s="19"/>
      <c r="D436" s="20"/>
      <c r="F436" s="35" t="s">
        <v>1262</v>
      </c>
      <c r="G436" s="28">
        <v>923171006</v>
      </c>
      <c r="H436" s="38">
        <v>230890970</v>
      </c>
      <c r="I436" s="28"/>
      <c r="J436" s="37" t="s">
        <v>1271</v>
      </c>
      <c r="K436" s="28">
        <v>923198011</v>
      </c>
      <c r="L436" s="38">
        <v>98274391</v>
      </c>
    </row>
    <row r="437" spans="2:12">
      <c r="B437" s="20"/>
      <c r="C437" s="19"/>
      <c r="D437" s="20"/>
      <c r="F437" s="35" t="s">
        <v>1263</v>
      </c>
      <c r="G437" s="28">
        <v>923171011</v>
      </c>
      <c r="H437" s="38">
        <v>114228100</v>
      </c>
      <c r="I437" s="28"/>
      <c r="J437" s="37" t="s">
        <v>1272</v>
      </c>
      <c r="K437" s="28">
        <v>923198012</v>
      </c>
      <c r="L437" s="38">
        <v>13397888</v>
      </c>
    </row>
    <row r="438" spans="2:12">
      <c r="B438" s="20"/>
      <c r="C438" s="19"/>
      <c r="D438" s="20"/>
      <c r="F438" s="35" t="s">
        <v>1264</v>
      </c>
      <c r="G438" s="28">
        <v>923171016</v>
      </c>
      <c r="H438" s="38">
        <v>1163736933</v>
      </c>
      <c r="I438" s="28"/>
      <c r="J438" s="37" t="s">
        <v>1273</v>
      </c>
      <c r="K438" s="28">
        <v>923198013</v>
      </c>
      <c r="L438" s="38">
        <v>0</v>
      </c>
    </row>
    <row r="439" spans="2:12">
      <c r="B439" s="20"/>
      <c r="C439" s="19"/>
      <c r="D439" s="20"/>
      <c r="F439" s="35" t="s">
        <v>1265</v>
      </c>
      <c r="G439" s="28">
        <v>923171021</v>
      </c>
      <c r="H439" s="38">
        <v>394705118</v>
      </c>
      <c r="I439" s="28"/>
      <c r="J439" s="37" t="s">
        <v>1274</v>
      </c>
      <c r="K439" s="28">
        <v>923198014</v>
      </c>
      <c r="L439" s="38">
        <v>1928000</v>
      </c>
    </row>
    <row r="440" spans="2:12">
      <c r="B440" s="20"/>
      <c r="C440" s="19"/>
      <c r="D440" s="20"/>
      <c r="F440" s="35" t="s">
        <v>1266</v>
      </c>
      <c r="G440" s="28">
        <v>923171026</v>
      </c>
      <c r="H440" s="38">
        <v>346936180</v>
      </c>
      <c r="I440" s="28"/>
      <c r="J440" s="37" t="s">
        <v>679</v>
      </c>
      <c r="K440" s="28">
        <v>923198030</v>
      </c>
      <c r="L440" s="38">
        <v>69698541</v>
      </c>
    </row>
    <row r="441" spans="2:12">
      <c r="B441" s="20"/>
      <c r="C441" s="19"/>
      <c r="D441" s="20"/>
      <c r="F441" s="35" t="s">
        <v>1267</v>
      </c>
      <c r="G441" s="28">
        <v>923171036</v>
      </c>
      <c r="H441" s="38">
        <v>3643798472</v>
      </c>
      <c r="I441" s="28"/>
      <c r="J441" s="37" t="s">
        <v>1275</v>
      </c>
      <c r="K441" s="28">
        <v>923198033</v>
      </c>
      <c r="L441" s="38">
        <v>47373123</v>
      </c>
    </row>
    <row r="442" spans="2:12">
      <c r="B442" s="20"/>
      <c r="C442" s="19"/>
      <c r="D442" s="20"/>
      <c r="F442" s="35" t="s">
        <v>668</v>
      </c>
      <c r="G442" s="28">
        <v>923177000</v>
      </c>
      <c r="H442" s="38">
        <v>1006080664</v>
      </c>
      <c r="I442" s="28"/>
      <c r="J442" s="37" t="s">
        <v>1276</v>
      </c>
      <c r="K442" s="28">
        <v>923198034</v>
      </c>
      <c r="L442" s="38">
        <v>4519030</v>
      </c>
    </row>
    <row r="443" spans="2:12">
      <c r="B443" s="20"/>
      <c r="C443" s="19"/>
      <c r="D443" s="20"/>
      <c r="F443" s="35" t="s">
        <v>1268</v>
      </c>
      <c r="G443" s="28">
        <v>923177001</v>
      </c>
      <c r="H443" s="38">
        <v>1006080664</v>
      </c>
      <c r="I443" s="28"/>
      <c r="J443" s="37" t="s">
        <v>1277</v>
      </c>
      <c r="K443" s="28">
        <v>923198035</v>
      </c>
      <c r="L443" s="38">
        <v>5255252</v>
      </c>
    </row>
    <row r="444" spans="2:12">
      <c r="B444" s="20"/>
      <c r="C444" s="19"/>
      <c r="D444" s="20"/>
      <c r="F444" s="35" t="s">
        <v>671</v>
      </c>
      <c r="G444" s="28">
        <v>923180000</v>
      </c>
      <c r="H444" s="38">
        <v>55713390</v>
      </c>
      <c r="I444" s="28"/>
      <c r="J444" s="37" t="s">
        <v>1278</v>
      </c>
      <c r="K444" s="28">
        <v>923198039</v>
      </c>
      <c r="L444" s="38">
        <v>12551136</v>
      </c>
    </row>
    <row r="445" spans="2:12">
      <c r="B445" s="20"/>
      <c r="C445" s="19"/>
      <c r="D445" s="20"/>
      <c r="F445" s="35" t="s">
        <v>1269</v>
      </c>
      <c r="G445" s="28">
        <v>923198093</v>
      </c>
      <c r="H445" s="38">
        <v>55713390</v>
      </c>
      <c r="I445" s="28"/>
      <c r="J445" s="37" t="s">
        <v>682</v>
      </c>
      <c r="K445" s="28">
        <v>923198040</v>
      </c>
      <c r="L445" s="38">
        <v>48083063</v>
      </c>
    </row>
    <row r="446" spans="2:12">
      <c r="B446" s="20"/>
      <c r="C446" s="19"/>
      <c r="D446" s="20"/>
      <c r="F446" s="35" t="s">
        <v>673</v>
      </c>
      <c r="G446" s="28">
        <v>923181000</v>
      </c>
      <c r="H446" s="38">
        <v>10845380</v>
      </c>
      <c r="I446" s="28"/>
      <c r="J446" s="37" t="s">
        <v>1279</v>
      </c>
      <c r="K446" s="28">
        <v>923198041</v>
      </c>
      <c r="L446" s="38">
        <v>24880420</v>
      </c>
    </row>
    <row r="447" spans="2:12">
      <c r="B447" s="20"/>
      <c r="C447" s="19"/>
      <c r="D447" s="20"/>
      <c r="F447" s="35" t="s">
        <v>1270</v>
      </c>
      <c r="G447" s="28">
        <v>923198081</v>
      </c>
      <c r="H447" s="38">
        <v>10845380</v>
      </c>
      <c r="I447" s="28"/>
      <c r="J447" s="37" t="s">
        <v>1280</v>
      </c>
      <c r="K447" s="28">
        <v>923198042</v>
      </c>
      <c r="L447" s="38">
        <v>1986673</v>
      </c>
    </row>
    <row r="448" spans="2:12">
      <c r="B448" s="19"/>
      <c r="C448" s="19"/>
      <c r="D448" s="19"/>
      <c r="F448" s="35" t="s">
        <v>676</v>
      </c>
      <c r="G448" s="28">
        <v>923198010</v>
      </c>
      <c r="H448" s="38">
        <v>428691122</v>
      </c>
      <c r="I448" s="28"/>
      <c r="J448" s="37" t="s">
        <v>1281</v>
      </c>
      <c r="K448" s="28">
        <v>923198043</v>
      </c>
      <c r="L448" s="38">
        <v>6019680</v>
      </c>
    </row>
    <row r="449" spans="2:12">
      <c r="B449" s="19"/>
      <c r="C449" s="19"/>
      <c r="D449" s="19"/>
      <c r="F449" s="35" t="s">
        <v>1271</v>
      </c>
      <c r="G449" s="28">
        <v>923198011</v>
      </c>
      <c r="H449" s="38">
        <v>361305822</v>
      </c>
      <c r="I449" s="28"/>
      <c r="J449" s="37" t="s">
        <v>1282</v>
      </c>
      <c r="K449" s="28">
        <v>923198044</v>
      </c>
      <c r="L449" s="38">
        <v>15196290</v>
      </c>
    </row>
    <row r="450" spans="2:12">
      <c r="B450" s="20"/>
      <c r="C450" s="19"/>
      <c r="D450" s="20"/>
      <c r="F450" s="35" t="s">
        <v>1272</v>
      </c>
      <c r="G450" s="28">
        <v>923198012</v>
      </c>
      <c r="H450" s="38">
        <v>56291967</v>
      </c>
      <c r="I450" s="28"/>
      <c r="J450" s="37" t="s">
        <v>685</v>
      </c>
      <c r="K450" s="28">
        <v>923198050</v>
      </c>
      <c r="L450" s="38">
        <v>22791389</v>
      </c>
    </row>
    <row r="451" spans="2:12">
      <c r="B451" s="20"/>
      <c r="C451" s="19"/>
      <c r="D451" s="20"/>
      <c r="F451" s="35" t="s">
        <v>1273</v>
      </c>
      <c r="G451" s="28">
        <v>923198013</v>
      </c>
      <c r="H451" s="38">
        <v>2498629</v>
      </c>
      <c r="I451" s="28"/>
      <c r="J451" s="37" t="s">
        <v>1283</v>
      </c>
      <c r="K451" s="28">
        <v>923198051</v>
      </c>
      <c r="L451" s="38">
        <v>22735129</v>
      </c>
    </row>
    <row r="452" spans="2:12">
      <c r="B452" s="20"/>
      <c r="C452" s="19"/>
      <c r="D452" s="20"/>
      <c r="F452" s="35" t="s">
        <v>1274</v>
      </c>
      <c r="G452" s="28">
        <v>923198014</v>
      </c>
      <c r="H452" s="38">
        <v>8594704</v>
      </c>
      <c r="I452" s="28"/>
      <c r="J452" s="37" t="s">
        <v>1284</v>
      </c>
      <c r="K452" s="28">
        <v>923198052</v>
      </c>
      <c r="L452" s="38">
        <v>56260</v>
      </c>
    </row>
    <row r="453" spans="2:12">
      <c r="B453" s="20"/>
      <c r="C453" s="19"/>
      <c r="D453" s="20"/>
      <c r="F453" s="35" t="s">
        <v>679</v>
      </c>
      <c r="G453" s="28">
        <v>923198030</v>
      </c>
      <c r="H453" s="38">
        <v>261097604</v>
      </c>
      <c r="I453" s="28"/>
      <c r="J453" s="37" t="s">
        <v>687</v>
      </c>
      <c r="K453" s="28">
        <v>923198070</v>
      </c>
      <c r="L453" s="38">
        <v>222672746</v>
      </c>
    </row>
    <row r="454" spans="2:12">
      <c r="B454" s="20"/>
      <c r="C454" s="19"/>
      <c r="D454" s="20"/>
      <c r="F454" s="35" t="s">
        <v>1285</v>
      </c>
      <c r="G454" s="28">
        <v>923198031</v>
      </c>
      <c r="H454" s="38">
        <v>0</v>
      </c>
      <c r="I454" s="28"/>
      <c r="J454" s="37" t="s">
        <v>1286</v>
      </c>
      <c r="K454" s="28">
        <v>923198073</v>
      </c>
      <c r="L454" s="38">
        <v>222672746</v>
      </c>
    </row>
    <row r="455" spans="2:12">
      <c r="B455" s="20"/>
      <c r="C455" s="19"/>
      <c r="D455" s="20"/>
      <c r="F455" s="35" t="s">
        <v>1287</v>
      </c>
      <c r="G455" s="28">
        <v>923198032</v>
      </c>
      <c r="H455" s="38">
        <v>1927000</v>
      </c>
      <c r="I455" s="28"/>
      <c r="J455" s="37" t="s">
        <v>691</v>
      </c>
      <c r="K455" s="28">
        <v>923198080</v>
      </c>
      <c r="L455" s="38">
        <v>65226270</v>
      </c>
    </row>
    <row r="456" spans="2:12">
      <c r="B456" s="20"/>
      <c r="C456" s="19"/>
      <c r="D456" s="20"/>
      <c r="F456" s="35" t="s">
        <v>1288</v>
      </c>
      <c r="G456" s="28">
        <v>923198033</v>
      </c>
      <c r="H456" s="38">
        <v>192910519</v>
      </c>
      <c r="I456" s="28"/>
      <c r="J456" s="37" t="s">
        <v>1289</v>
      </c>
      <c r="K456" s="28">
        <v>923198082</v>
      </c>
      <c r="L456" s="38">
        <v>65226270</v>
      </c>
    </row>
    <row r="457" spans="2:12">
      <c r="F457" s="35" t="s">
        <v>1290</v>
      </c>
      <c r="G457" s="28">
        <v>923198034</v>
      </c>
      <c r="H457" s="38">
        <v>13725650</v>
      </c>
      <c r="I457" s="28"/>
      <c r="J457" s="37" t="s">
        <v>695</v>
      </c>
      <c r="K457" s="28">
        <v>923198000</v>
      </c>
      <c r="L457" s="38">
        <v>89106930</v>
      </c>
    </row>
    <row r="458" spans="2:12">
      <c r="F458" s="35" t="s">
        <v>1291</v>
      </c>
      <c r="G458" s="28">
        <v>923198035</v>
      </c>
      <c r="H458" s="38">
        <v>22733585</v>
      </c>
      <c r="I458" s="28"/>
      <c r="J458" s="37" t="s">
        <v>1292</v>
      </c>
      <c r="K458" s="28">
        <v>923198020</v>
      </c>
      <c r="L458" s="38">
        <v>58291492</v>
      </c>
    </row>
    <row r="459" spans="2:12">
      <c r="F459" s="35" t="s">
        <v>1293</v>
      </c>
      <c r="G459" s="28">
        <v>923198039</v>
      </c>
      <c r="H459" s="38">
        <v>29800850</v>
      </c>
      <c r="I459" s="28"/>
      <c r="J459" s="37" t="s">
        <v>1294</v>
      </c>
      <c r="K459" s="28">
        <v>923198021</v>
      </c>
      <c r="L459" s="38">
        <v>14183872</v>
      </c>
    </row>
    <row r="460" spans="2:12">
      <c r="F460" s="35" t="s">
        <v>682</v>
      </c>
      <c r="G460" s="28">
        <v>923198040</v>
      </c>
      <c r="H460" s="38">
        <v>197805359</v>
      </c>
      <c r="I460" s="28"/>
      <c r="J460" s="37" t="s">
        <v>1295</v>
      </c>
      <c r="K460" s="28">
        <v>923198022</v>
      </c>
      <c r="L460" s="38">
        <v>18813770</v>
      </c>
    </row>
    <row r="461" spans="2:12">
      <c r="F461" s="35" t="s">
        <v>1279</v>
      </c>
      <c r="G461" s="28">
        <v>923198041</v>
      </c>
      <c r="H461" s="38">
        <v>103863599</v>
      </c>
      <c r="I461" s="28"/>
      <c r="J461" s="37" t="s">
        <v>1296</v>
      </c>
      <c r="K461" s="28">
        <v>923198023</v>
      </c>
      <c r="L461" s="38">
        <v>24846400</v>
      </c>
    </row>
    <row r="462" spans="2:12">
      <c r="F462" s="35" t="s">
        <v>1280</v>
      </c>
      <c r="G462" s="28">
        <v>923198042</v>
      </c>
      <c r="H462" s="38">
        <v>10107797</v>
      </c>
      <c r="I462" s="28"/>
      <c r="J462" s="37" t="s">
        <v>1297</v>
      </c>
      <c r="K462" s="28">
        <v>923198024</v>
      </c>
      <c r="L462" s="38">
        <v>447450</v>
      </c>
    </row>
    <row r="463" spans="2:12">
      <c r="F463" s="35" t="s">
        <v>1281</v>
      </c>
      <c r="G463" s="28">
        <v>923198043</v>
      </c>
      <c r="H463" s="38">
        <v>19696223</v>
      </c>
      <c r="I463" s="28"/>
      <c r="J463" s="37" t="s">
        <v>1298</v>
      </c>
      <c r="K463" s="28">
        <v>923198060</v>
      </c>
      <c r="L463" s="38">
        <v>2451820</v>
      </c>
    </row>
    <row r="464" spans="2:12">
      <c r="F464" s="35" t="s">
        <v>1282</v>
      </c>
      <c r="G464" s="28">
        <v>923198044</v>
      </c>
      <c r="H464" s="38">
        <v>64137740</v>
      </c>
      <c r="I464" s="28"/>
      <c r="J464" s="37" t="s">
        <v>1299</v>
      </c>
      <c r="K464" s="28">
        <v>923198061</v>
      </c>
      <c r="L464" s="38">
        <v>696920</v>
      </c>
    </row>
    <row r="465" spans="6:13">
      <c r="F465" s="35" t="s">
        <v>685</v>
      </c>
      <c r="G465" s="28">
        <v>923198050</v>
      </c>
      <c r="H465" s="38">
        <v>82411920</v>
      </c>
      <c r="I465" s="28"/>
      <c r="J465" s="37" t="s">
        <v>1300</v>
      </c>
      <c r="K465" s="28">
        <v>923198062</v>
      </c>
      <c r="L465" s="38">
        <v>439500</v>
      </c>
    </row>
    <row r="466" spans="6:13">
      <c r="F466" s="35" t="s">
        <v>1283</v>
      </c>
      <c r="G466" s="28">
        <v>923198051</v>
      </c>
      <c r="H466" s="38">
        <v>80862320</v>
      </c>
      <c r="I466" s="28"/>
      <c r="J466" s="37" t="s">
        <v>1301</v>
      </c>
      <c r="K466" s="28">
        <v>923198063</v>
      </c>
      <c r="L466" s="38">
        <v>1315400</v>
      </c>
    </row>
    <row r="467" spans="6:13">
      <c r="F467" s="35" t="s">
        <v>1284</v>
      </c>
      <c r="G467" s="28">
        <v>923198052</v>
      </c>
      <c r="H467" s="38">
        <v>1549600</v>
      </c>
      <c r="I467" s="28"/>
      <c r="J467" s="37" t="s">
        <v>1302</v>
      </c>
      <c r="K467" s="28">
        <v>923198090</v>
      </c>
      <c r="L467" s="38">
        <v>28363618</v>
      </c>
    </row>
    <row r="468" spans="6:13">
      <c r="F468" s="35" t="s">
        <v>687</v>
      </c>
      <c r="G468" s="28">
        <v>923198070</v>
      </c>
      <c r="H468" s="38">
        <v>818304168</v>
      </c>
      <c r="I468" s="28"/>
      <c r="J468" s="37" t="s">
        <v>1303</v>
      </c>
      <c r="K468" s="28">
        <v>923198091</v>
      </c>
      <c r="L468" s="38">
        <v>21976500</v>
      </c>
    </row>
    <row r="469" spans="6:13">
      <c r="F469" s="35" t="s">
        <v>1286</v>
      </c>
      <c r="G469" s="28">
        <v>923198073</v>
      </c>
      <c r="H469" s="38">
        <v>818304168</v>
      </c>
      <c r="I469" s="28"/>
      <c r="J469" s="37" t="s">
        <v>1304</v>
      </c>
      <c r="K469" s="28">
        <v>923198092</v>
      </c>
      <c r="L469" s="38">
        <v>1800000</v>
      </c>
    </row>
    <row r="470" spans="6:13">
      <c r="F470" s="35" t="s">
        <v>691</v>
      </c>
      <c r="G470" s="28">
        <v>923198080</v>
      </c>
      <c r="H470" s="38">
        <v>132968147</v>
      </c>
      <c r="I470" s="28"/>
      <c r="J470" s="37" t="s">
        <v>1305</v>
      </c>
      <c r="K470" s="28">
        <v>923198095</v>
      </c>
      <c r="L470" s="38">
        <v>1894328</v>
      </c>
    </row>
    <row r="471" spans="6:13">
      <c r="F471" s="35" t="s">
        <v>1289</v>
      </c>
      <c r="G471" s="28">
        <v>923198082</v>
      </c>
      <c r="H471" s="38">
        <v>132968147</v>
      </c>
      <c r="I471" s="28"/>
      <c r="J471" s="37" t="s">
        <v>1306</v>
      </c>
      <c r="K471" s="28">
        <v>923198096</v>
      </c>
      <c r="L471" s="38">
        <v>2400000</v>
      </c>
    </row>
    <row r="472" spans="6:13">
      <c r="F472" s="35" t="s">
        <v>695</v>
      </c>
      <c r="G472" s="28">
        <v>923198000</v>
      </c>
      <c r="H472" s="38">
        <v>403889541</v>
      </c>
      <c r="I472" s="28"/>
      <c r="J472" s="37" t="s">
        <v>1307</v>
      </c>
      <c r="K472" s="28">
        <v>923198999</v>
      </c>
      <c r="L472" s="38">
        <v>292790</v>
      </c>
    </row>
    <row r="473" spans="6:13">
      <c r="F473" s="35" t="s">
        <v>1292</v>
      </c>
      <c r="G473" s="28">
        <v>923198020</v>
      </c>
      <c r="H473" s="38">
        <v>234413497</v>
      </c>
      <c r="I473" s="28"/>
      <c r="J473" s="37" t="s">
        <v>1308</v>
      </c>
      <c r="K473" s="28">
        <v>928000000</v>
      </c>
      <c r="L473" s="38">
        <v>-706934767</v>
      </c>
    </row>
    <row r="474" spans="6:13">
      <c r="F474" s="35" t="s">
        <v>1294</v>
      </c>
      <c r="G474" s="28">
        <v>923198021</v>
      </c>
      <c r="H474" s="38">
        <v>54856577</v>
      </c>
      <c r="I474" s="28"/>
      <c r="J474" s="37" t="s">
        <v>1309</v>
      </c>
      <c r="K474" s="28">
        <v>923156000</v>
      </c>
      <c r="L474" s="38">
        <v>-44541660</v>
      </c>
    </row>
    <row r="475" spans="6:13">
      <c r="F475" s="35" t="s">
        <v>1295</v>
      </c>
      <c r="G475" s="28">
        <v>923198022</v>
      </c>
      <c r="H475" s="38">
        <v>84070140</v>
      </c>
      <c r="I475" s="28"/>
      <c r="J475" s="37" t="s">
        <v>1310</v>
      </c>
      <c r="K475" s="28">
        <v>923156001</v>
      </c>
      <c r="L475" s="38">
        <v>-44541660</v>
      </c>
    </row>
    <row r="476" spans="6:13">
      <c r="F476" s="35" t="s">
        <v>1296</v>
      </c>
      <c r="G476" s="28">
        <v>923198023</v>
      </c>
      <c r="H476" s="38">
        <v>93666010</v>
      </c>
      <c r="I476" s="28"/>
      <c r="J476" s="37" t="s">
        <v>707</v>
      </c>
      <c r="K476" s="28">
        <v>923161000</v>
      </c>
      <c r="L476" s="38">
        <v>-662393107</v>
      </c>
    </row>
    <row r="477" spans="6:13">
      <c r="F477" s="35" t="s">
        <v>1297</v>
      </c>
      <c r="G477" s="28">
        <v>923198024</v>
      </c>
      <c r="H477" s="38">
        <v>1820770</v>
      </c>
      <c r="I477" s="28"/>
      <c r="J477" s="37" t="s">
        <v>1311</v>
      </c>
      <c r="K477" s="28">
        <v>923161005</v>
      </c>
      <c r="L477" s="38">
        <v>-437396972</v>
      </c>
    </row>
    <row r="478" spans="6:13">
      <c r="F478" s="35" t="s">
        <v>1298</v>
      </c>
      <c r="G478" s="28">
        <v>923198060</v>
      </c>
      <c r="H478" s="38">
        <v>14705640</v>
      </c>
      <c r="I478" s="28"/>
      <c r="J478" s="37" t="s">
        <v>1312</v>
      </c>
      <c r="K478" s="28">
        <v>923161006</v>
      </c>
      <c r="L478" s="38">
        <v>-224996135</v>
      </c>
    </row>
    <row r="479" spans="6:13">
      <c r="F479" s="35" t="s">
        <v>1299</v>
      </c>
      <c r="G479" s="28">
        <v>923198061</v>
      </c>
      <c r="H479" s="38">
        <v>3579180</v>
      </c>
      <c r="I479" s="28"/>
      <c r="J479" s="37" t="s">
        <v>1313</v>
      </c>
      <c r="K479" s="28"/>
      <c r="L479" s="38">
        <v>43799019056</v>
      </c>
      <c r="M479" s="29"/>
    </row>
    <row r="480" spans="6:13">
      <c r="F480" s="35" t="s">
        <v>1300</v>
      </c>
      <c r="G480" s="28">
        <v>923198062</v>
      </c>
      <c r="H480" s="38">
        <v>1123700</v>
      </c>
      <c r="I480" s="28"/>
      <c r="J480" s="37" t="s">
        <v>713</v>
      </c>
      <c r="K480" s="28">
        <v>930000000</v>
      </c>
      <c r="L480" s="38">
        <v>6803752862</v>
      </c>
    </row>
    <row r="481" spans="6:12">
      <c r="F481" s="35" t="s">
        <v>1301</v>
      </c>
      <c r="G481" s="28">
        <v>923198063</v>
      </c>
      <c r="H481" s="38">
        <v>10002760</v>
      </c>
      <c r="I481" s="28"/>
      <c r="J481" s="37" t="s">
        <v>716</v>
      </c>
      <c r="K481" s="28">
        <v>930000001</v>
      </c>
      <c r="L481" s="38">
        <v>6682785323</v>
      </c>
    </row>
    <row r="482" spans="6:12">
      <c r="F482" s="35" t="s">
        <v>1302</v>
      </c>
      <c r="G482" s="28">
        <v>923198090</v>
      </c>
      <c r="H482" s="38">
        <v>154770404</v>
      </c>
      <c r="I482" s="28"/>
      <c r="J482" s="37" t="s">
        <v>719</v>
      </c>
      <c r="K482" s="28">
        <v>932100000</v>
      </c>
      <c r="L482" s="38">
        <v>6488936207</v>
      </c>
    </row>
    <row r="483" spans="6:12">
      <c r="F483" s="35" t="s">
        <v>1303</v>
      </c>
      <c r="G483" s="28">
        <v>923198091</v>
      </c>
      <c r="H483" s="38">
        <v>130141000</v>
      </c>
      <c r="I483" s="28"/>
      <c r="J483" s="37" t="s">
        <v>723</v>
      </c>
      <c r="K483" s="28">
        <v>934200000</v>
      </c>
      <c r="L483" s="38">
        <v>193849116</v>
      </c>
    </row>
    <row r="484" spans="6:12">
      <c r="F484" s="35" t="s">
        <v>1304</v>
      </c>
      <c r="G484" s="28">
        <v>923198092</v>
      </c>
      <c r="H484" s="38">
        <v>7200000</v>
      </c>
      <c r="I484" s="28"/>
      <c r="J484" s="37" t="s">
        <v>725</v>
      </c>
      <c r="K484" s="28">
        <v>934200002</v>
      </c>
      <c r="L484" s="38">
        <v>34009020</v>
      </c>
    </row>
    <row r="485" spans="6:12">
      <c r="F485" s="35" t="s">
        <v>1305</v>
      </c>
      <c r="G485" s="28">
        <v>923198095</v>
      </c>
      <c r="H485" s="38">
        <v>6802224</v>
      </c>
      <c r="I485" s="28"/>
      <c r="J485" s="37" t="s">
        <v>729</v>
      </c>
      <c r="K485" s="28">
        <v>930100000</v>
      </c>
      <c r="L485" s="38">
        <v>34009020</v>
      </c>
    </row>
    <row r="486" spans="6:12">
      <c r="F486" s="35" t="s">
        <v>1306</v>
      </c>
      <c r="G486" s="28">
        <v>923198096</v>
      </c>
      <c r="H486" s="38">
        <v>9600000</v>
      </c>
      <c r="I486" s="28"/>
      <c r="J486" s="37" t="s">
        <v>1314</v>
      </c>
      <c r="K486" s="28">
        <v>930101000</v>
      </c>
      <c r="L486" s="38">
        <v>34009020</v>
      </c>
    </row>
    <row r="487" spans="6:12" ht="15" customHeight="1">
      <c r="F487" s="35" t="s">
        <v>1307</v>
      </c>
      <c r="G487" s="28">
        <v>923198999</v>
      </c>
      <c r="H487" s="38">
        <v>1027180</v>
      </c>
      <c r="I487" s="28"/>
      <c r="J487" s="37" t="s">
        <v>732</v>
      </c>
      <c r="K487" s="28">
        <v>930101002</v>
      </c>
      <c r="L487" s="38">
        <v>55000000</v>
      </c>
    </row>
    <row r="488" spans="6:12" ht="15" customHeight="1">
      <c r="F488" s="35" t="s">
        <v>1308</v>
      </c>
      <c r="G488" s="28">
        <v>928000000</v>
      </c>
      <c r="H488" s="38">
        <v>1987318607</v>
      </c>
      <c r="I488" s="28"/>
      <c r="J488" s="37" t="s">
        <v>1315</v>
      </c>
      <c r="K488" s="28">
        <v>930101003</v>
      </c>
      <c r="L488" s="38">
        <v>0</v>
      </c>
    </row>
    <row r="489" spans="6:12" ht="15" customHeight="1">
      <c r="F489" s="35" t="s">
        <v>1309</v>
      </c>
      <c r="G489" s="28">
        <v>923156000</v>
      </c>
      <c r="H489" s="38">
        <v>467991701</v>
      </c>
      <c r="I489" s="28"/>
      <c r="J489" s="37" t="s">
        <v>1316</v>
      </c>
      <c r="K489" s="28">
        <v>930101004</v>
      </c>
      <c r="L489" s="38">
        <v>55000000</v>
      </c>
    </row>
    <row r="490" spans="6:12">
      <c r="F490" s="35" t="s">
        <v>1310</v>
      </c>
      <c r="G490" s="28">
        <v>923156001</v>
      </c>
      <c r="H490" s="38">
        <v>467991701</v>
      </c>
      <c r="I490" s="28"/>
      <c r="J490" s="37" t="s">
        <v>741</v>
      </c>
      <c r="K490" s="28">
        <v>939800000</v>
      </c>
      <c r="L490" s="38">
        <v>31958519</v>
      </c>
    </row>
    <row r="491" spans="6:12">
      <c r="F491" s="35" t="s">
        <v>707</v>
      </c>
      <c r="G491" s="28">
        <v>923161000</v>
      </c>
      <c r="H491" s="38">
        <v>1519326906</v>
      </c>
      <c r="I491" s="28"/>
      <c r="J491" s="37" t="s">
        <v>1317</v>
      </c>
      <c r="K491" s="28">
        <v>939899000</v>
      </c>
      <c r="L491" s="38">
        <v>31958519</v>
      </c>
    </row>
    <row r="492" spans="6:12">
      <c r="F492" s="35" t="s">
        <v>1311</v>
      </c>
      <c r="G492" s="28">
        <v>923161005</v>
      </c>
      <c r="H492" s="38">
        <v>1513260567</v>
      </c>
      <c r="I492" s="28"/>
      <c r="J492" s="37" t="s">
        <v>755</v>
      </c>
      <c r="K492" s="28">
        <v>940000000</v>
      </c>
      <c r="L492" s="38">
        <v>667020949</v>
      </c>
    </row>
    <row r="493" spans="6:12">
      <c r="F493" s="35" t="s">
        <v>1312</v>
      </c>
      <c r="G493" s="28">
        <v>923161006</v>
      </c>
      <c r="H493" s="38">
        <v>6066339</v>
      </c>
      <c r="I493" s="28"/>
      <c r="J493" s="37" t="s">
        <v>759</v>
      </c>
      <c r="K493" s="28">
        <v>940000001</v>
      </c>
      <c r="L493" s="38">
        <v>634305506</v>
      </c>
    </row>
    <row r="494" spans="6:12">
      <c r="F494" s="35" t="s">
        <v>1313</v>
      </c>
      <c r="G494" s="28"/>
      <c r="H494" s="38">
        <v>154234460174</v>
      </c>
      <c r="I494" s="28"/>
      <c r="J494" s="37" t="s">
        <v>763</v>
      </c>
      <c r="K494" s="28">
        <v>941600000</v>
      </c>
      <c r="L494" s="38">
        <v>634295730</v>
      </c>
    </row>
    <row r="495" spans="6:12">
      <c r="F495" s="35" t="s">
        <v>713</v>
      </c>
      <c r="G495" s="28">
        <v>930000000</v>
      </c>
      <c r="H495" s="38">
        <v>11967431709</v>
      </c>
      <c r="I495" s="28"/>
      <c r="J495" s="37" t="s">
        <v>1318</v>
      </c>
      <c r="K495" s="28">
        <v>943800000</v>
      </c>
      <c r="L495" s="38">
        <v>9776</v>
      </c>
    </row>
    <row r="496" spans="6:12">
      <c r="F496" s="35" t="s">
        <v>716</v>
      </c>
      <c r="G496" s="28">
        <v>930000001</v>
      </c>
      <c r="H496" s="38">
        <v>11601720760</v>
      </c>
      <c r="I496" s="28"/>
      <c r="J496" s="37" t="s">
        <v>1319</v>
      </c>
      <c r="K496" s="28">
        <v>943800002</v>
      </c>
      <c r="L496" s="38">
        <v>0</v>
      </c>
    </row>
    <row r="497" spans="6:13">
      <c r="F497" s="35" t="s">
        <v>719</v>
      </c>
      <c r="G497" s="28">
        <v>932100000</v>
      </c>
      <c r="H497" s="38">
        <v>11318667484</v>
      </c>
      <c r="I497" s="28"/>
      <c r="J497" s="37" t="s">
        <v>770</v>
      </c>
      <c r="K497" s="28">
        <v>940100000</v>
      </c>
      <c r="L497" s="38">
        <v>0</v>
      </c>
    </row>
    <row r="498" spans="6:13">
      <c r="F498" s="35" t="s">
        <v>723</v>
      </c>
      <c r="G498" s="28">
        <v>934200000</v>
      </c>
      <c r="H498" s="38">
        <v>283053276</v>
      </c>
      <c r="I498" s="28"/>
      <c r="J498" s="37" t="s">
        <v>1320</v>
      </c>
      <c r="K498" s="28">
        <v>940101000</v>
      </c>
      <c r="L498" s="38">
        <v>0</v>
      </c>
    </row>
    <row r="499" spans="6:13">
      <c r="F499" s="35" t="s">
        <v>725</v>
      </c>
      <c r="G499" s="28">
        <v>934200002</v>
      </c>
      <c r="H499" s="38">
        <v>68759784</v>
      </c>
      <c r="I499" s="28"/>
      <c r="J499" s="37" t="s">
        <v>1321</v>
      </c>
      <c r="K499" s="28">
        <v>940101002</v>
      </c>
      <c r="L499" s="38">
        <v>2728000</v>
      </c>
    </row>
    <row r="500" spans="6:13">
      <c r="F500" s="35" t="s">
        <v>729</v>
      </c>
      <c r="G500" s="28">
        <v>930100000</v>
      </c>
      <c r="H500" s="38">
        <v>68759784</v>
      </c>
      <c r="I500" s="28"/>
      <c r="J500" s="37" t="s">
        <v>1322</v>
      </c>
      <c r="K500" s="28">
        <v>940101003</v>
      </c>
      <c r="L500" s="38">
        <v>2728000</v>
      </c>
    </row>
    <row r="501" spans="6:13">
      <c r="F501" s="35" t="s">
        <v>1314</v>
      </c>
      <c r="G501" s="28">
        <v>930101000</v>
      </c>
      <c r="H501" s="38">
        <v>68759784</v>
      </c>
      <c r="I501" s="28"/>
      <c r="J501" s="37" t="s">
        <v>1323</v>
      </c>
      <c r="K501" s="28">
        <v>949800000</v>
      </c>
      <c r="L501" s="38">
        <v>29987443</v>
      </c>
    </row>
    <row r="502" spans="6:13">
      <c r="F502" s="35" t="s">
        <v>732</v>
      </c>
      <c r="G502" s="28">
        <v>930101002</v>
      </c>
      <c r="H502" s="38">
        <v>176500000</v>
      </c>
      <c r="I502" s="28"/>
      <c r="J502" s="37" t="s">
        <v>784</v>
      </c>
      <c r="K502" s="28">
        <v>944100000</v>
      </c>
      <c r="L502" s="38">
        <v>4401800</v>
      </c>
    </row>
    <row r="503" spans="6:13">
      <c r="F503" s="35" t="s">
        <v>1315</v>
      </c>
      <c r="G503" s="28">
        <v>930101003</v>
      </c>
      <c r="H503" s="38">
        <v>0</v>
      </c>
      <c r="I503" s="28"/>
      <c r="J503" s="37" t="s">
        <v>1324</v>
      </c>
      <c r="K503" s="28">
        <v>949899000</v>
      </c>
      <c r="L503" s="38">
        <v>25585643</v>
      </c>
    </row>
    <row r="504" spans="6:13">
      <c r="F504" s="35" t="s">
        <v>1316</v>
      </c>
      <c r="G504" s="28">
        <v>930101004</v>
      </c>
      <c r="H504" s="38">
        <v>176500000</v>
      </c>
      <c r="I504" s="28"/>
      <c r="J504" s="37" t="s">
        <v>1325</v>
      </c>
      <c r="K504" s="28">
        <v>970000000</v>
      </c>
      <c r="L504" s="38">
        <v>49935750969</v>
      </c>
      <c r="M504" s="29"/>
    </row>
    <row r="505" spans="6:13">
      <c r="F505" s="35" t="s">
        <v>741</v>
      </c>
      <c r="G505" s="28">
        <v>939800000</v>
      </c>
      <c r="H505" s="38">
        <v>120451165</v>
      </c>
      <c r="I505" s="28"/>
      <c r="J505" s="37" t="s">
        <v>1326</v>
      </c>
      <c r="K505" s="28">
        <v>980000000</v>
      </c>
      <c r="L505" s="38">
        <v>13166880398</v>
      </c>
      <c r="M505" s="29"/>
    </row>
    <row r="506" spans="6:13">
      <c r="F506" s="35" t="s">
        <v>1327</v>
      </c>
      <c r="G506" s="28">
        <v>950100000</v>
      </c>
      <c r="H506" s="38">
        <v>0</v>
      </c>
      <c r="I506" s="28"/>
      <c r="J506" s="70" t="s">
        <v>1328</v>
      </c>
      <c r="K506" s="71">
        <v>980100000</v>
      </c>
      <c r="L506" s="72">
        <v>13166880398</v>
      </c>
      <c r="M506" s="29"/>
    </row>
    <row r="507" spans="6:13">
      <c r="F507" s="35" t="s">
        <v>1329</v>
      </c>
      <c r="G507" s="28">
        <v>939801000</v>
      </c>
      <c r="H507" s="38">
        <v>0</v>
      </c>
      <c r="I507" s="28"/>
      <c r="J507" s="70" t="s">
        <v>1330</v>
      </c>
      <c r="K507" s="71">
        <v>981000000</v>
      </c>
      <c r="L507" s="72">
        <v>36768870571</v>
      </c>
      <c r="M507" s="29"/>
    </row>
    <row r="508" spans="6:13">
      <c r="F508" s="35" t="s">
        <v>1331</v>
      </c>
      <c r="G508" s="28">
        <v>939899000</v>
      </c>
      <c r="H508" s="38">
        <v>120451165</v>
      </c>
      <c r="I508" s="28"/>
      <c r="J508" s="70" t="s">
        <v>1332</v>
      </c>
      <c r="K508" s="71">
        <v>982000000</v>
      </c>
      <c r="L508" s="72">
        <v>0</v>
      </c>
    </row>
    <row r="509" spans="6:13">
      <c r="F509" s="35" t="s">
        <v>755</v>
      </c>
      <c r="G509" s="28">
        <v>940000000</v>
      </c>
      <c r="H509" s="38">
        <v>899387361</v>
      </c>
      <c r="I509" s="28"/>
      <c r="J509" s="70" t="s">
        <v>1333</v>
      </c>
      <c r="K509" s="71">
        <v>990000000</v>
      </c>
      <c r="L509" s="72">
        <v>0</v>
      </c>
    </row>
    <row r="510" spans="6:13">
      <c r="F510" s="35" t="s">
        <v>759</v>
      </c>
      <c r="G510" s="28">
        <v>940000001</v>
      </c>
      <c r="H510" s="38">
        <v>688565291</v>
      </c>
      <c r="I510" s="28"/>
      <c r="J510" s="70" t="s">
        <v>1334</v>
      </c>
      <c r="K510" s="71"/>
      <c r="L510" s="72">
        <v>36768870571</v>
      </c>
      <c r="M510" s="29"/>
    </row>
    <row r="511" spans="6:13">
      <c r="F511" s="35" t="s">
        <v>763</v>
      </c>
      <c r="G511" s="28">
        <v>941600000</v>
      </c>
      <c r="H511" s="38">
        <v>634295730</v>
      </c>
      <c r="I511" s="28"/>
      <c r="J511" s="70"/>
      <c r="K511" s="71"/>
      <c r="L511" s="72"/>
    </row>
    <row r="512" spans="6:13">
      <c r="F512" s="35" t="s">
        <v>1318</v>
      </c>
      <c r="G512" s="28">
        <v>943800000</v>
      </c>
      <c r="H512" s="38">
        <v>54269561</v>
      </c>
      <c r="I512" s="28"/>
      <c r="J512" s="70"/>
      <c r="K512" s="71"/>
      <c r="L512" s="72"/>
    </row>
    <row r="513" spans="6:12">
      <c r="F513" s="35" t="s">
        <v>1319</v>
      </c>
      <c r="G513" s="28">
        <v>943800002</v>
      </c>
      <c r="H513" s="38">
        <v>35001589</v>
      </c>
      <c r="I513" s="28"/>
      <c r="J513" s="70"/>
      <c r="K513" s="71"/>
      <c r="L513" s="72"/>
    </row>
    <row r="514" spans="6:12">
      <c r="F514" s="35" t="s">
        <v>770</v>
      </c>
      <c r="G514" s="28">
        <v>940100000</v>
      </c>
      <c r="H514" s="38">
        <v>35001589</v>
      </c>
      <c r="I514" s="28"/>
      <c r="J514" s="70"/>
      <c r="K514" s="71"/>
      <c r="L514" s="72"/>
    </row>
    <row r="515" spans="6:12">
      <c r="F515" s="35" t="s">
        <v>1320</v>
      </c>
      <c r="G515" s="28">
        <v>940101000</v>
      </c>
      <c r="H515" s="38">
        <v>35001589</v>
      </c>
      <c r="I515" s="28"/>
      <c r="J515" s="70"/>
      <c r="K515" s="71"/>
      <c r="L515" s="72"/>
    </row>
    <row r="516" spans="6:12">
      <c r="F516" s="35" t="s">
        <v>1321</v>
      </c>
      <c r="G516" s="28">
        <v>940101002</v>
      </c>
      <c r="H516" s="38">
        <v>2728000</v>
      </c>
      <c r="I516" s="28"/>
      <c r="J516" s="70"/>
      <c r="K516" s="71"/>
      <c r="L516" s="72"/>
    </row>
    <row r="517" spans="6:12">
      <c r="F517" s="35" t="s">
        <v>1322</v>
      </c>
      <c r="G517" s="28">
        <v>940101003</v>
      </c>
      <c r="H517" s="38">
        <v>2728000</v>
      </c>
      <c r="I517" s="28"/>
      <c r="J517" s="70"/>
      <c r="K517" s="71"/>
      <c r="L517" s="72"/>
    </row>
    <row r="518" spans="6:12">
      <c r="F518" s="35" t="s">
        <v>1323</v>
      </c>
      <c r="G518" s="28">
        <v>949800000</v>
      </c>
      <c r="H518" s="38">
        <v>173092481</v>
      </c>
      <c r="I518" s="28"/>
      <c r="J518" s="70"/>
      <c r="K518" s="71"/>
      <c r="L518" s="72"/>
    </row>
    <row r="519" spans="6:12">
      <c r="F519" s="35" t="s">
        <v>784</v>
      </c>
      <c r="G519" s="28">
        <v>944100000</v>
      </c>
      <c r="H519" s="38">
        <v>10742352</v>
      </c>
      <c r="I519" s="28"/>
      <c r="J519" s="70"/>
      <c r="K519" s="71"/>
      <c r="L519" s="72"/>
    </row>
    <row r="520" spans="6:12" ht="16.5" customHeight="1">
      <c r="F520" s="35" t="s">
        <v>1335</v>
      </c>
      <c r="G520" s="28">
        <v>962100002</v>
      </c>
      <c r="H520" s="38">
        <v>0</v>
      </c>
      <c r="I520" s="28"/>
      <c r="J520" s="70"/>
      <c r="K520" s="71"/>
      <c r="L520" s="72"/>
    </row>
    <row r="521" spans="6:12">
      <c r="F521" s="35" t="s">
        <v>1336</v>
      </c>
      <c r="G521" s="28">
        <v>949899000</v>
      </c>
      <c r="H521" s="38">
        <v>162350129</v>
      </c>
      <c r="I521" s="28"/>
      <c r="J521" s="70"/>
      <c r="K521" s="71"/>
      <c r="L521" s="72"/>
    </row>
    <row r="522" spans="6:12">
      <c r="F522" s="35" t="s">
        <v>1325</v>
      </c>
      <c r="G522" s="28">
        <v>970000000</v>
      </c>
      <c r="H522" s="38">
        <v>165302504522</v>
      </c>
      <c r="I522" s="28"/>
      <c r="J522" s="70"/>
      <c r="K522" s="71"/>
      <c r="L522" s="72"/>
    </row>
    <row r="523" spans="6:12">
      <c r="F523" s="35" t="s">
        <v>1326</v>
      </c>
      <c r="G523" s="28">
        <v>980000000</v>
      </c>
      <c r="H523" s="38">
        <v>39891631226</v>
      </c>
      <c r="I523" s="28"/>
      <c r="J523" s="70"/>
      <c r="K523" s="71"/>
      <c r="L523" s="72"/>
    </row>
    <row r="524" spans="6:12">
      <c r="F524" s="35" t="s">
        <v>1328</v>
      </c>
      <c r="G524" s="28">
        <v>980100000</v>
      </c>
      <c r="H524" s="38">
        <v>39891631226</v>
      </c>
      <c r="I524" s="28"/>
      <c r="J524" s="70"/>
      <c r="K524" s="71"/>
      <c r="L524" s="72"/>
    </row>
    <row r="525" spans="6:12">
      <c r="F525" s="35" t="s">
        <v>1330</v>
      </c>
      <c r="G525" s="28">
        <v>981000000</v>
      </c>
      <c r="H525" s="38">
        <v>125410873296</v>
      </c>
      <c r="I525" s="28"/>
      <c r="J525" s="70"/>
      <c r="K525" s="71"/>
      <c r="L525" s="72"/>
    </row>
    <row r="526" spans="6:12">
      <c r="F526" s="35" t="s">
        <v>1332</v>
      </c>
      <c r="G526" s="28">
        <v>982000000</v>
      </c>
      <c r="H526" s="38">
        <v>0</v>
      </c>
      <c r="I526" s="28"/>
      <c r="J526" s="70"/>
      <c r="K526" s="71"/>
      <c r="L526" s="72"/>
    </row>
    <row r="527" spans="6:12">
      <c r="F527" s="35" t="s">
        <v>1333</v>
      </c>
      <c r="G527" s="28">
        <v>990000000</v>
      </c>
      <c r="H527" s="38">
        <v>0</v>
      </c>
      <c r="I527" s="28"/>
    </row>
    <row r="528" spans="6:12">
      <c r="F528" s="35" t="s">
        <v>1334</v>
      </c>
      <c r="G528" s="28"/>
      <c r="H528" s="38">
        <v>125410873296</v>
      </c>
      <c r="I528" s="28"/>
    </row>
    <row r="529" spans="6:8">
      <c r="F529" s="35"/>
      <c r="G529" s="28"/>
      <c r="H529" s="38"/>
    </row>
    <row r="530" spans="6:8">
      <c r="F530" s="35"/>
      <c r="G530" s="28"/>
      <c r="H530" s="38"/>
    </row>
    <row r="531" spans="6:8">
      <c r="F531" s="35"/>
      <c r="G531" s="28"/>
      <c r="H531" s="38"/>
    </row>
    <row r="532" spans="6:8">
      <c r="F532" s="35"/>
      <c r="G532" s="28"/>
      <c r="H532" s="38"/>
    </row>
    <row r="533" spans="6:8">
      <c r="F533" s="35"/>
      <c r="G533" s="28"/>
      <c r="H533" s="38"/>
    </row>
    <row r="534" spans="6:8">
      <c r="F534" s="35"/>
      <c r="G534" s="28"/>
      <c r="H534" s="38"/>
    </row>
    <row r="535" spans="6:8">
      <c r="F535" s="35"/>
      <c r="G535" s="28"/>
      <c r="H535" s="38"/>
    </row>
    <row r="536" spans="6:8">
      <c r="F536" s="35"/>
      <c r="G536" s="28"/>
      <c r="H536" s="38"/>
    </row>
    <row r="537" spans="6:8">
      <c r="F537" s="35"/>
      <c r="G537" s="28"/>
      <c r="H537" s="38"/>
    </row>
    <row r="538" spans="6:8">
      <c r="F538" s="35"/>
      <c r="G538" s="28"/>
      <c r="H538" s="38"/>
    </row>
    <row r="539" spans="6:8">
      <c r="F539" s="35"/>
      <c r="G539" s="28"/>
      <c r="H539" s="38"/>
    </row>
    <row r="566" ht="13.5" customHeight="1"/>
    <row r="568" ht="13.5" customHeight="1"/>
    <row r="592" ht="16.5" customHeight="1"/>
    <row r="611" ht="13.5" customHeight="1"/>
    <row r="621" ht="13.5" customHeight="1"/>
    <row r="623" ht="13.5" customHeight="1"/>
    <row r="626" ht="13.5" customHeight="1"/>
    <row r="640" ht="16.5" customHeight="1"/>
    <row r="672" ht="13.5" customHeight="1"/>
    <row r="674" ht="13.5" customHeight="1"/>
    <row r="684" ht="13.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903" ht="16.5" customHeight="1"/>
    <row r="962" ht="16.5" customHeight="1"/>
    <row r="976" ht="14.25" customHeight="1"/>
    <row r="986" ht="16.5" customHeight="1"/>
    <row r="999" ht="16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376" ht="13.5" customHeight="1"/>
    <row r="1444" ht="13.5" customHeight="1"/>
    <row r="1450" ht="13.5" customHeight="1"/>
    <row r="1504" ht="13.5" customHeight="1"/>
    <row r="1522" ht="16.5" customHeight="1"/>
    <row r="1528" ht="16.5" customHeight="1"/>
    <row r="1530" ht="13.5" customHeight="1"/>
    <row r="1543" ht="16.5" customHeight="1"/>
    <row r="1544" ht="13.5" customHeight="1"/>
    <row r="1546" ht="13.5" customHeight="1"/>
    <row r="1563" ht="13.5" customHeight="1"/>
    <row r="1570" ht="13.5" customHeight="1"/>
    <row r="1572" ht="13.5" customHeight="1"/>
    <row r="1599" ht="16.5" customHeight="1"/>
    <row r="1618" ht="13.5" customHeight="1"/>
    <row r="1625" ht="16.5" customHeight="1"/>
    <row r="1638" ht="16.5" customHeight="1"/>
  </sheetData>
  <sheetProtection algorithmName="SHA-512" hashValue="9eOVZkH3PVXK2eAnLWklOBSq5Y409bSVvbiiwadJVsm0zmMn3q8Va7zpuHcLKFXXldne6BOSR0pLAyi/b7wIdQ==" saltValue="42xyO4FmPr2G4O5mkjvPkA==" spinCount="100000" sheet="1" objects="1" scenarios="1"/>
  <mergeCells count="9">
    <mergeCell ref="O2:V2"/>
    <mergeCell ref="O4:V4"/>
    <mergeCell ref="O7:R7"/>
    <mergeCell ref="S7:T7"/>
    <mergeCell ref="B5:D5"/>
    <mergeCell ref="F5:H5"/>
    <mergeCell ref="J5:L5"/>
    <mergeCell ref="O5:V5"/>
    <mergeCell ref="U7:V7"/>
  </mergeCells>
  <phoneticPr fontId="54" type="noConversion"/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ignoredErrors>
    <ignoredError sqref="S13:V100 S101:U133" formula="1"/>
    <ignoredError sqref="V101:V13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재무상태표</vt:lpstr>
      <vt:lpstr>손익계산서</vt:lpstr>
      <vt:lpstr>손익계산서!Print_Titles</vt:lpstr>
      <vt:lpstr>재무상태표!Print_Titles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PC-1307</cp:lastModifiedBy>
  <cp:lastPrinted>2021-03-25T00:13:58Z</cp:lastPrinted>
  <dcterms:created xsi:type="dcterms:W3CDTF">2011-07-11T07:26:36Z</dcterms:created>
  <dcterms:modified xsi:type="dcterms:W3CDTF">2021-03-25T01:11:16Z</dcterms:modified>
</cp:coreProperties>
</file>