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eBEST\Desktop\Accounting\재무회계\홈페이지 공시\2020.09\"/>
    </mc:Choice>
  </mc:AlternateContent>
  <bookViews>
    <workbookView xWindow="-15" yWindow="285" windowWidth="14415" windowHeight="12060" tabRatio="626"/>
  </bookViews>
  <sheets>
    <sheet name="BS" sheetId="53" r:id="rId1"/>
    <sheet name="PL" sheetId="51" r:id="rId2"/>
    <sheet name="이익잉여금처분계산서" sheetId="59" state="hidden" r:id="rId3"/>
  </sheets>
  <definedNames>
    <definedName name="__123Graph_AGNP" localSheetId="0" hidden="1">#REF!</definedName>
    <definedName name="__123Graph_AGNP" localSheetId="1" hidden="1">#REF!</definedName>
    <definedName name="__123Graph_AGNP" hidden="1">#REF!</definedName>
    <definedName name="__123Graph_Aｼｪｱ" localSheetId="0" hidden="1">#REF!</definedName>
    <definedName name="__123Graph_Aｼｪｱ" localSheetId="1" hidden="1">#REF!</definedName>
    <definedName name="__123Graph_Aｼｪｱ" hidden="1">#REF!</definedName>
    <definedName name="__123Graph_A国内売上" localSheetId="0" hidden="1">#REF!</definedName>
    <definedName name="__123Graph_A国内売上" localSheetId="1" hidden="1">#REF!</definedName>
    <definedName name="__123Graph_A国内売上" hidden="1">#REF!</definedName>
    <definedName name="__123Graph_A国内需要" localSheetId="0" hidden="1">#REF!</definedName>
    <definedName name="__123Graph_A国内需要" localSheetId="1" hidden="1">#REF!</definedName>
    <definedName name="__123Graph_A国内需要" hidden="1">#REF!</definedName>
    <definedName name="__123Graph_A登録1" localSheetId="0" hidden="1">#REF!</definedName>
    <definedName name="__123Graph_A登録1" localSheetId="1" hidden="1">#REF!</definedName>
    <definedName name="__123Graph_A登録1" hidden="1">#REF!</definedName>
    <definedName name="__123Graph_A登録2" localSheetId="0" hidden="1">#REF!</definedName>
    <definedName name="__123Graph_A登録2" localSheetId="1" hidden="1">#REF!</definedName>
    <definedName name="__123Graph_A登録2" hidden="1">#REF!</definedName>
    <definedName name="__123Graph_A流動" localSheetId="0" hidden="1">#REF!</definedName>
    <definedName name="__123Graph_A流動" localSheetId="1" hidden="1">#REF!</definedName>
    <definedName name="__123Graph_A流動" hidden="1">#REF!</definedName>
    <definedName name="__123Graph_A営業" localSheetId="0" hidden="1">#REF!</definedName>
    <definedName name="__123Graph_A営業" localSheetId="1" hidden="1">#REF!</definedName>
    <definedName name="__123Graph_A営業" hidden="1">#REF!</definedName>
    <definedName name="__123Graph_A営業利益率" localSheetId="0" hidden="1">#REF!</definedName>
    <definedName name="__123Graph_A営業利益率" localSheetId="1" hidden="1">#REF!</definedName>
    <definedName name="__123Graph_A営業利益率" hidden="1">#REF!</definedName>
    <definedName name="__123Graph_A原単位" localSheetId="0" hidden="1">#REF!</definedName>
    <definedName name="__123Graph_A原単位" localSheetId="1" hidden="1">#REF!</definedName>
    <definedName name="__123Graph_A原単位" hidden="1">#REF!</definedName>
    <definedName name="__123Graph_A自動車生産台数" localSheetId="0" hidden="1">#REF!</definedName>
    <definedName name="__123Graph_A自動車生産台数" localSheetId="1" hidden="1">#REF!</definedName>
    <definedName name="__123Graph_A自動車生産台数" hidden="1">#REF!</definedName>
    <definedName name="__123Graph_A調色件1" localSheetId="0" hidden="1">#REF!</definedName>
    <definedName name="__123Graph_A調色件1" localSheetId="1" hidden="1">#REF!</definedName>
    <definedName name="__123Graph_A調色件1" hidden="1">#REF!</definedName>
    <definedName name="__123Graph_A車種別生産台数" localSheetId="0" hidden="1">#REF!</definedName>
    <definedName name="__123Graph_A車種別生産台数" localSheetId="1" hidden="1">#REF!</definedName>
    <definedName name="__123Graph_A車種別生産台数" hidden="1">#REF!</definedName>
    <definedName name="__123Graph_BGNP" localSheetId="0" hidden="1">#REF!</definedName>
    <definedName name="__123Graph_BGNP" localSheetId="1" hidden="1">#REF!</definedName>
    <definedName name="__123Graph_BGNP" hidden="1">#REF!</definedName>
    <definedName name="__123Graph_Bｼｪｱ" localSheetId="0" hidden="1">#REF!</definedName>
    <definedName name="__123Graph_Bｼｪｱ" localSheetId="1" hidden="1">#REF!</definedName>
    <definedName name="__123Graph_Bｼｪｱ" hidden="1">#REF!</definedName>
    <definedName name="__123Graph_B国内売上" localSheetId="0" hidden="1">#REF!</definedName>
    <definedName name="__123Graph_B国内売上" localSheetId="1" hidden="1">#REF!</definedName>
    <definedName name="__123Graph_B国内売上" hidden="1">#REF!</definedName>
    <definedName name="__123Graph_B国内需要" localSheetId="0" hidden="1">#REF!</definedName>
    <definedName name="__123Graph_B国内需要" localSheetId="1" hidden="1">#REF!</definedName>
    <definedName name="__123Graph_B国内需要" hidden="1">#REF!</definedName>
    <definedName name="__123Graph_B登録1" localSheetId="0" hidden="1">#REF!</definedName>
    <definedName name="__123Graph_B登録1" localSheetId="1" hidden="1">#REF!</definedName>
    <definedName name="__123Graph_B登録1" hidden="1">#REF!</definedName>
    <definedName name="__123Graph_B登録2" localSheetId="0" hidden="1">#REF!</definedName>
    <definedName name="__123Graph_B登録2" localSheetId="1" hidden="1">#REF!</definedName>
    <definedName name="__123Graph_B登録2" hidden="1">#REF!</definedName>
    <definedName name="__123Graph_B流動" localSheetId="0" hidden="1">#REF!</definedName>
    <definedName name="__123Graph_B流動" localSheetId="1" hidden="1">#REF!</definedName>
    <definedName name="__123Graph_B流動" hidden="1">#REF!</definedName>
    <definedName name="__123Graph_B営業" localSheetId="0" hidden="1">#REF!</definedName>
    <definedName name="__123Graph_B営業" localSheetId="1" hidden="1">#REF!</definedName>
    <definedName name="__123Graph_B営業" hidden="1">#REF!</definedName>
    <definedName name="__123Graph_B原単位" localSheetId="0" hidden="1">#REF!</definedName>
    <definedName name="__123Graph_B原単位" localSheetId="1" hidden="1">#REF!</definedName>
    <definedName name="__123Graph_B原単位" hidden="1">#REF!</definedName>
    <definedName name="__123Graph_B自動車生産台数" localSheetId="0" hidden="1">#REF!</definedName>
    <definedName name="__123Graph_B自動車生産台数" localSheetId="1" hidden="1">#REF!</definedName>
    <definedName name="__123Graph_B自動車生産台数" hidden="1">#REF!</definedName>
    <definedName name="__123Graph_B調色件1" localSheetId="0" hidden="1">#REF!</definedName>
    <definedName name="__123Graph_B調色件1" localSheetId="1" hidden="1">#REF!</definedName>
    <definedName name="__123Graph_B調色件1" hidden="1">#REF!</definedName>
    <definedName name="__123Graph_B車種別生産台数" localSheetId="0" hidden="1">#REF!</definedName>
    <definedName name="__123Graph_B車種別生産台数" localSheetId="1" hidden="1">#REF!</definedName>
    <definedName name="__123Graph_B車種別生産台数" hidden="1">#REF!</definedName>
    <definedName name="__123Graph_B総利益" localSheetId="0" hidden="1">#REF!</definedName>
    <definedName name="__123Graph_B総利益" localSheetId="1" hidden="1">#REF!</definedName>
    <definedName name="__123Graph_B総利益" hidden="1">#REF!</definedName>
    <definedName name="__123Graph_B販管" localSheetId="0" hidden="1">#REF!</definedName>
    <definedName name="__123Graph_B販管" localSheetId="1" hidden="1">#REF!</definedName>
    <definedName name="__123Graph_B販管" hidden="1">#REF!</definedName>
    <definedName name="__123Graph_CGNP" localSheetId="0" hidden="1">#REF!</definedName>
    <definedName name="__123Graph_CGNP" localSheetId="1" hidden="1">#REF!</definedName>
    <definedName name="__123Graph_CGNP" hidden="1">#REF!</definedName>
    <definedName name="__123Graph_Cｼｪｱ" localSheetId="0" hidden="1">#REF!</definedName>
    <definedName name="__123Graph_Cｼｪｱ" localSheetId="1" hidden="1">#REF!</definedName>
    <definedName name="__123Graph_Cｼｪｱ" hidden="1">#REF!</definedName>
    <definedName name="__123Graph_C国内売上" localSheetId="0" hidden="1">#REF!</definedName>
    <definedName name="__123Graph_C国内売上" localSheetId="1" hidden="1">#REF!</definedName>
    <definedName name="__123Graph_C国内売上" hidden="1">#REF!</definedName>
    <definedName name="__123Graph_C国内需要" localSheetId="0" hidden="1">#REF!</definedName>
    <definedName name="__123Graph_C国内需要" localSheetId="1" hidden="1">#REF!</definedName>
    <definedName name="__123Graph_C国内需要" hidden="1">#REF!</definedName>
    <definedName name="__123Graph_C登録1" localSheetId="0" hidden="1">#REF!</definedName>
    <definedName name="__123Graph_C登録1" localSheetId="1" hidden="1">#REF!</definedName>
    <definedName name="__123Graph_C登録1" hidden="1">#REF!</definedName>
    <definedName name="__123Graph_C登録2" localSheetId="0" hidden="1">#REF!</definedName>
    <definedName name="__123Graph_C登録2" localSheetId="1" hidden="1">#REF!</definedName>
    <definedName name="__123Graph_C登録2" hidden="1">#REF!</definedName>
    <definedName name="__123Graph_C営業利益率" localSheetId="0" hidden="1">#REF!</definedName>
    <definedName name="__123Graph_C営業利益率" localSheetId="1" hidden="1">#REF!</definedName>
    <definedName name="__123Graph_C営業利益率" hidden="1">#REF!</definedName>
    <definedName name="__123Graph_C原単位" localSheetId="0" hidden="1">#REF!</definedName>
    <definedName name="__123Graph_C原単位" localSheetId="1" hidden="1">#REF!</definedName>
    <definedName name="__123Graph_C原単位" hidden="1">#REF!</definedName>
    <definedName name="__123Graph_C自動車生産台数" localSheetId="0" hidden="1">#REF!</definedName>
    <definedName name="__123Graph_C自動車生産台数" localSheetId="1" hidden="1">#REF!</definedName>
    <definedName name="__123Graph_C自動車生産台数" hidden="1">#REF!</definedName>
    <definedName name="__123Graph_C調色件1" localSheetId="0" hidden="1">#REF!</definedName>
    <definedName name="__123Graph_C調色件1" localSheetId="1" hidden="1">#REF!</definedName>
    <definedName name="__123Graph_C調色件1" hidden="1">#REF!</definedName>
    <definedName name="__123Graph_C車種別生産台数" localSheetId="0" hidden="1">#REF!</definedName>
    <definedName name="__123Graph_C車種別生産台数" localSheetId="1" hidden="1">#REF!</definedName>
    <definedName name="__123Graph_C車種別生産台数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NP" localSheetId="0" hidden="1">#REF!</definedName>
    <definedName name="__123Graph_DGNP" localSheetId="1" hidden="1">#REF!</definedName>
    <definedName name="__123Graph_DGNP" hidden="1">#REF!</definedName>
    <definedName name="__123Graph_Dｼｪｱ" localSheetId="0" hidden="1">#REF!</definedName>
    <definedName name="__123Graph_Dｼｪｱ" localSheetId="1" hidden="1">#REF!</definedName>
    <definedName name="__123Graph_Dｼｪｱ" hidden="1">#REF!</definedName>
    <definedName name="__123Graph_D国内売上" localSheetId="0" hidden="1">#REF!</definedName>
    <definedName name="__123Graph_D国内売上" localSheetId="1" hidden="1">#REF!</definedName>
    <definedName name="__123Graph_D国内売上" hidden="1">#REF!</definedName>
    <definedName name="__123Graph_D国内需要" localSheetId="0" hidden="1">#REF!</definedName>
    <definedName name="__123Graph_D国内需要" localSheetId="1" hidden="1">#REF!</definedName>
    <definedName name="__123Graph_D国内需要" hidden="1">#REF!</definedName>
    <definedName name="__123Graph_D登録1" localSheetId="0" hidden="1">#REF!</definedName>
    <definedName name="__123Graph_D登録1" localSheetId="1" hidden="1">#REF!</definedName>
    <definedName name="__123Graph_D登録1" hidden="1">#REF!</definedName>
    <definedName name="__123Graph_D登録2" localSheetId="0" hidden="1">#REF!</definedName>
    <definedName name="__123Graph_D登録2" localSheetId="1" hidden="1">#REF!</definedName>
    <definedName name="__123Graph_D登録2" hidden="1">#REF!</definedName>
    <definedName name="__123Graph_D原単位" localSheetId="0" hidden="1">#REF!</definedName>
    <definedName name="__123Graph_D原単位" localSheetId="1" hidden="1">#REF!</definedName>
    <definedName name="__123Graph_D原単位" hidden="1">#REF!</definedName>
    <definedName name="__123Graph_D自動車生産台数" localSheetId="0" hidden="1">#REF!</definedName>
    <definedName name="__123Graph_D自動車生産台数" localSheetId="1" hidden="1">#REF!</definedName>
    <definedName name="__123Graph_D自動車生産台数" hidden="1">#REF!</definedName>
    <definedName name="__123Graph_D調色件1" localSheetId="0" hidden="1">#REF!</definedName>
    <definedName name="__123Graph_D調色件1" localSheetId="1" hidden="1">#REF!</definedName>
    <definedName name="__123Graph_D調色件1" hidden="1">#REF!</definedName>
    <definedName name="__123Graph_D車種別生産台数" localSheetId="0" hidden="1">#REF!</definedName>
    <definedName name="__123Graph_D車種別生産台数" localSheetId="1" hidden="1">#REF!</definedName>
    <definedName name="__123Graph_D車種別生産台数" hidden="1">#REF!</definedName>
    <definedName name="__123Graph_Eｼｪｱ" localSheetId="0" hidden="1">#REF!</definedName>
    <definedName name="__123Graph_Eｼｪｱ" localSheetId="1" hidden="1">#REF!</definedName>
    <definedName name="__123Graph_Eｼｪｱ" hidden="1">#REF!</definedName>
    <definedName name="__123Graph_E国内売上" localSheetId="0" hidden="1">#REF!</definedName>
    <definedName name="__123Graph_E国内売上" localSheetId="1" hidden="1">#REF!</definedName>
    <definedName name="__123Graph_E国内売上" hidden="1">#REF!</definedName>
    <definedName name="__123Graph_E国内需要" localSheetId="0" hidden="1">#REF!</definedName>
    <definedName name="__123Graph_E国内需要" localSheetId="1" hidden="1">#REF!</definedName>
    <definedName name="__123Graph_E国内需要" hidden="1">#REF!</definedName>
    <definedName name="__123Graph_E登録1" localSheetId="0" hidden="1">#REF!</definedName>
    <definedName name="__123Graph_E登録1" localSheetId="1" hidden="1">#REF!</definedName>
    <definedName name="__123Graph_E登録1" hidden="1">#REF!</definedName>
    <definedName name="__123Graph_E登録2" localSheetId="0" hidden="1">#REF!</definedName>
    <definedName name="__123Graph_E登録2" localSheetId="1" hidden="1">#REF!</definedName>
    <definedName name="__123Graph_E登録2" hidden="1">#REF!</definedName>
    <definedName name="__123Graph_E調色件1" localSheetId="0" hidden="1">#REF!</definedName>
    <definedName name="__123Graph_E調色件1" localSheetId="1" hidden="1">#REF!</definedName>
    <definedName name="__123Graph_E調色件1" hidden="1">#REF!</definedName>
    <definedName name="__123Graph_Fｼｪｱ" localSheetId="0" hidden="1">#REF!</definedName>
    <definedName name="__123Graph_Fｼｪｱ" localSheetId="1" hidden="1">#REF!</definedName>
    <definedName name="__123Graph_Fｼｪｱ" hidden="1">#REF!</definedName>
    <definedName name="__123Graph_F国内売上" localSheetId="0" hidden="1">#REF!</definedName>
    <definedName name="__123Graph_F国内売上" localSheetId="1" hidden="1">#REF!</definedName>
    <definedName name="__123Graph_F国内売上" hidden="1">#REF!</definedName>
    <definedName name="__123Graph_F国内需要" localSheetId="0" hidden="1">#REF!</definedName>
    <definedName name="__123Graph_F国内需要" localSheetId="1" hidden="1">#REF!</definedName>
    <definedName name="__123Graph_F国内需要" hidden="1">#REF!</definedName>
    <definedName name="__123Graph_F登録1" localSheetId="0" hidden="1">#REF!</definedName>
    <definedName name="__123Graph_F登録1" localSheetId="1" hidden="1">#REF!</definedName>
    <definedName name="__123Graph_F登録1" hidden="1">#REF!</definedName>
    <definedName name="__123Graph_F登録2" localSheetId="0" hidden="1">#REF!</definedName>
    <definedName name="__123Graph_F登録2" localSheetId="1" hidden="1">#REF!</definedName>
    <definedName name="__123Graph_F登録2" hidden="1">#REF!</definedName>
    <definedName name="__123Graph_F調色件1" localSheetId="0" hidden="1">#REF!</definedName>
    <definedName name="__123Graph_F調色件1" localSheetId="1" hidden="1">#REF!</definedName>
    <definedName name="__123Graph_F調色件1" hidden="1">#REF!</definedName>
    <definedName name="__123Graph_XGNP" localSheetId="0" hidden="1">#REF!</definedName>
    <definedName name="__123Graph_XGNP" localSheetId="1" hidden="1">#REF!</definedName>
    <definedName name="__123Graph_XGNP" hidden="1">#REF!</definedName>
    <definedName name="__123Graph_Xｼｪｱ" localSheetId="0" hidden="1">#REF!</definedName>
    <definedName name="__123Graph_Xｼｪｱ" localSheetId="1" hidden="1">#REF!</definedName>
    <definedName name="__123Graph_Xｼｪｱ" hidden="1">#REF!</definedName>
    <definedName name="__123Graph_X国内売上" localSheetId="0" hidden="1">#REF!</definedName>
    <definedName name="__123Graph_X国内売上" localSheetId="1" hidden="1">#REF!</definedName>
    <definedName name="__123Graph_X国内売上" hidden="1">#REF!</definedName>
    <definedName name="__123Graph_X国内需要" localSheetId="0" hidden="1">#REF!</definedName>
    <definedName name="__123Graph_X国内需要" localSheetId="1" hidden="1">#REF!</definedName>
    <definedName name="__123Graph_X国内需要" hidden="1">#REF!</definedName>
    <definedName name="__123Graph_X登録1" localSheetId="0" hidden="1">#REF!</definedName>
    <definedName name="__123Graph_X登録1" localSheetId="1" hidden="1">#REF!</definedName>
    <definedName name="__123Graph_X登録1" hidden="1">#REF!</definedName>
    <definedName name="__123Graph_X登録2" localSheetId="0" hidden="1">#REF!</definedName>
    <definedName name="__123Graph_X登録2" localSheetId="1" hidden="1">#REF!</definedName>
    <definedName name="__123Graph_X登録2" hidden="1">#REF!</definedName>
    <definedName name="__123Graph_X原単位" localSheetId="0" hidden="1">#REF!</definedName>
    <definedName name="__123Graph_X原単位" localSheetId="1" hidden="1">#REF!</definedName>
    <definedName name="__123Graph_X原単位" hidden="1">#REF!</definedName>
    <definedName name="__123Graph_X自動車生産台数" localSheetId="0" hidden="1">#REF!</definedName>
    <definedName name="__123Graph_X自動車生産台数" localSheetId="1" hidden="1">#REF!</definedName>
    <definedName name="__123Graph_X自動車生産台数" hidden="1">#REF!</definedName>
    <definedName name="__123Graph_X調色件1" localSheetId="0" hidden="1">#REF!</definedName>
    <definedName name="__123Graph_X調色件1" localSheetId="1" hidden="1">#REF!</definedName>
    <definedName name="__123Graph_X調色件1" hidden="1">#REF!</definedName>
    <definedName name="__123Graph_X車種別生産台数" localSheetId="0" hidden="1">#REF!</definedName>
    <definedName name="__123Graph_X車種別生産台数" localSheetId="1" hidden="1">#REF!</definedName>
    <definedName name="__123Graph_X車種別生産台数" hidden="1">#REF!</definedName>
    <definedName name="__IntlFixup" hidden="1">TRUE</definedName>
    <definedName name="_aaa2" localSheetId="0" hidden="1">#REF!</definedName>
    <definedName name="_aaa2" localSheetId="1" hidden="1">#REF!</definedName>
    <definedName name="_aaa2" hidden="1">#REF!</definedName>
    <definedName name="_Dist_Bin" localSheetId="0" hidden="1">#REF!</definedName>
    <definedName name="_Dist_Bin" localSheetId="1" hidden="1">#REF!</definedName>
    <definedName name="_Dist_Bin" hidden="1">#REF!</definedName>
    <definedName name="_Dist_Values" localSheetId="0" hidden="1">#REF!</definedName>
    <definedName name="_Dist_Values" localSheetId="1" hidden="1">#REF!</definedName>
    <definedName name="_Dist_Values" hidden="1">#REF!</definedName>
    <definedName name="_F123" hidden="1">{#N/A,#N/A,FALSE,"BS";#N/A,#N/A,FALSE,"PL";#N/A,#N/A,FALSE,"처분";#N/A,#N/A,FALSE,"현금";#N/A,#N/A,FALSE,"매출";#N/A,#N/A,FALSE,"원가";#N/A,#N/A,FALSE,"경영"}</definedName>
    <definedName name="_f3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_FILL1" localSheetId="0" hidden="1">#REF!</definedName>
    <definedName name="_FILL1" localSheetId="1" hidden="1">#REF!</definedName>
    <definedName name="_FILL1" hidden="1">#REF!</definedName>
    <definedName name="_xlnm._FilterDatabase" localSheetId="0" hidden="1">BS!$B$7:$P$337</definedName>
    <definedName name="_xlnm._FilterDatabase" localSheetId="1" hidden="1">PL!$B$8:$T$134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LG2" hidden="1">{#N/A,#N/A,TRUE,"매출진척-1";#N/A,#N/A,TRUE,"매출진척-2";#N/A,#N/A,TRUE,"제품실적";#N/A,#N/A,TRUE,"RAC";#N/A,#N/A,TRUE,"PAC ";#N/A,#N/A,TRUE,"재고현황";#N/A,#N/A,TRUE,"공지사항"}</definedName>
    <definedName name="_MatMult_A" localSheetId="0" hidden="1">#REF!</definedName>
    <definedName name="_MatMult_A" localSheetId="1" hidden="1">#REF!</definedName>
    <definedName name="_MatMult_A" hidden="1">#REF!</definedName>
    <definedName name="_MatMult_AxB" localSheetId="0" hidden="1">#REF!</definedName>
    <definedName name="_MatMult_AxB" localSheetId="1" hidden="1">#REF!</definedName>
    <definedName name="_MatMult_AxB" hidden="1">#REF!</definedName>
    <definedName name="_MatMult_B" localSheetId="0" hidden="1">#REF!</definedName>
    <definedName name="_MatMult_B" localSheetId="1" hidden="1">#REF!</definedName>
    <definedName name="_MatMult_B" hidden="1">#REF!</definedName>
    <definedName name="_Order1" hidden="1">255</definedName>
    <definedName name="_Order2" hidden="1">255</definedName>
    <definedName name="_Parse_In" localSheetId="0" hidden="1">#REF!</definedName>
    <definedName name="_Parse_In" localSheetId="1" hidden="1">#REF!</definedName>
    <definedName name="_Parse_In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t" localSheetId="0" hidden="1">#REF!</definedName>
    <definedName name="_Sort" localSheetId="1" hidden="1">#REF!</definedName>
    <definedName name="_Sort" hidden="1">#REF!</definedName>
    <definedName name="_SORT1" localSheetId="0" hidden="1">#REF!</definedName>
    <definedName name="_SORT1" localSheetId="1" hidden="1">#REF!</definedName>
    <definedName name="_SORT1" hidden="1">#REF!</definedName>
    <definedName name="_SSS1" localSheetId="0" hidden="1">#REF!</definedName>
    <definedName name="_SSS1" localSheetId="1" hidden="1">#REF!</definedName>
    <definedName name="_SSS1" hidden="1">#REF!</definedName>
    <definedName name="_Table2_In1" localSheetId="0" hidden="1">#REF!</definedName>
    <definedName name="_Table2_In1" localSheetId="1" hidden="1">#REF!</definedName>
    <definedName name="_Table2_In1" hidden="1">#REF!</definedName>
    <definedName name="_Table2_In2" localSheetId="0" hidden="1">#REF!</definedName>
    <definedName name="_Table2_In2" localSheetId="1" hidden="1">#REF!</definedName>
    <definedName name="_Table2_In2" hidden="1">#REF!</definedName>
    <definedName name="_Table2_Out" localSheetId="0" hidden="1">#REF!</definedName>
    <definedName name="_Table2_Out" localSheetId="1" hidden="1">#REF!</definedName>
    <definedName name="_Table2_Out" hidden="1">#REF!</definedName>
    <definedName name="AAA" localSheetId="0" hidden="1">#REF!</definedName>
    <definedName name="AAA" localSheetId="1" hidden="1">#REF!</definedName>
    <definedName name="AAA" hidden="1">#REF!</definedName>
    <definedName name="Aas" hidden="1">{#N/A,#N/A,FALSE,"을지 (4)";#N/A,#N/A,FALSE,"을지 (5)";#N/A,#N/A,FALSE,"을지 (6)"}</definedName>
    <definedName name="Access_Button" hidden="1">"경리일보_지출예정_List"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"C:\My Documents\Excel\경리일보.mdb"</definedName>
    <definedName name="ADSF" hidden="1">{#N/A,#N/A,TRUE,"매출진척-1";#N/A,#N/A,TRUE,"매출진척-2";#N/A,#N/A,TRUE,"제품실적";#N/A,#N/A,TRUE,"RAC";#N/A,#N/A,TRUE,"PAC ";#N/A,#N/A,TRUE,"재고현황";#N/A,#N/A,TRUE,"공지사항"}</definedName>
    <definedName name="af" hidden="1">{#N/A,#N/A,FALSE,"Aging Summary";#N/A,#N/A,FALSE,"Ratio Analysis";#N/A,#N/A,FALSE,"Test 120 Day Accts";#N/A,#N/A,FALSE,"Tickmarks"}</definedName>
    <definedName name="afs" hidden="1">{#N/A,#N/A,FALSE,"Aging Summary";#N/A,#N/A,FALSE,"Ratio Analysis";#N/A,#N/A,FALSE,"Test 120 Day Accts";#N/A,#N/A,FALSE,"Tickmarks"}</definedName>
    <definedName name="ag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agdsaf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ahfd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AJE" hidden="1">{#N/A,#N/A,FALSE,"주요여수신";#N/A,#N/A,FALSE,"수신금리";#N/A,#N/A,FALSE,"대출금리";#N/A,#N/A,FALSE,"신규대출";#N/A,#N/A,FALSE,"총액대출"}</definedName>
    <definedName name="anscount" hidden="1">2</definedName>
    <definedName name="AS2DocOpenMode" hidden="1">"AS2DocumentEdit"</definedName>
    <definedName name="AS2HasNoAutoHeaderFooter" hidden="1">" "</definedName>
    <definedName name="AS2ReportLS" hidden="1">1</definedName>
    <definedName name="AS2StaticLS" localSheetId="0" hidden="1">#REF!</definedName>
    <definedName name="AS2StaticLS" localSheetId="1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localSheetId="1" hidden="1">#REF!</definedName>
    <definedName name="AS2TickmarkLS" hidden="1">#REF!</definedName>
    <definedName name="AS2VersionLS" hidden="1">300</definedName>
    <definedName name="ASE" hidden="1">{#N/A,#N/A,FALSE,"초도품";#N/A,#N/A,FALSE,"초도품 (2)";#N/A,#N/A,FALSE,"초도품 (3)";#N/A,#N/A,FALSE,"초도품 (4)";#N/A,#N/A,FALSE,"초도품 (5)";#N/A,#N/A,FALSE,"초도품 (6)"}</definedName>
    <definedName name="ASS" hidden="1">{#N/A,#N/A,FALSE,"을지 (4)";#N/A,#N/A,FALSE,"을지 (5)";#N/A,#N/A,FALSE,"을지 (6)"}</definedName>
    <definedName name="AWE" hidden="1">{#N/A,#N/A,FALSE,"초도품";#N/A,#N/A,FALSE,"초도품 (2)";#N/A,#N/A,FALSE,"초도품 (3)";#N/A,#N/A,FALSE,"초도품 (4)";#N/A,#N/A,FALSE,"초도품 (5)";#N/A,#N/A,FALSE,"초도품 (6)"}</definedName>
    <definedName name="AXD" hidden="1">{#N/A,#N/A,FALSE,"초도품";#N/A,#N/A,FALSE,"초도품 (2)";#N/A,#N/A,FALSE,"초도품 (3)";#N/A,#N/A,FALSE,"초도품 (4)";#N/A,#N/A,FALSE,"초도품 (5)";#N/A,#N/A,FALSE,"초도품 (6)"}</definedName>
    <definedName name="BG_Del" hidden="1">15</definedName>
    <definedName name="BG_Ins" hidden="1">4</definedName>
    <definedName name="BG_Mod" hidden="1">6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z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CF02기초" hidden="1">{#N/A,#N/A,TRUE,"Summary";#N/A,#N/A,TRUE,"IS";#N/A,#N/A,TRUE,"Adj";#N/A,#N/A,TRUE,"BS";#N/A,#N/A,TRUE,"CF";#N/A,#N/A,TRUE,"Debt";#N/A,#N/A,TRUE,"IRR"}</definedName>
    <definedName name="CFFF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CFkor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chang" hidden="1">{#N/A,#N/A,FALSE,"을지 (4)";#N/A,#N/A,FALSE,"을지 (5)";#N/A,#N/A,FALSE,"을지 (6)"}</definedName>
    <definedName name="Consumer_조기상각반영" hidden="1">{#N/A,#N/A,FALSE,"주요여수신";#N/A,#N/A,FALSE,"수신금리";#N/A,#N/A,FALSE,"대출금리";#N/A,#N/A,FALSE,"신규대출";#N/A,#N/A,FALSE,"총액대출"}</definedName>
    <definedName name="CRJE" hidden="1">{#N/A,#N/A,FALSE,"BS";#N/A,#N/A,FALSE,"PL";#N/A,#N/A,FALSE,"처분";#N/A,#N/A,FALSE,"현금";#N/A,#N/A,FALSE,"매출";#N/A,#N/A,FALSE,"원가";#N/A,#N/A,FALSE,"경영"}</definedName>
    <definedName name="CS" hidden="1">{#N/A,#N/A,FALSE,"BS";#N/A,#N/A,FALSE,"PL";#N/A,#N/A,FALSE,"처분";#N/A,#N/A,FALSE,"현금";#N/A,#N/A,FALSE,"매출";#N/A,#N/A,FALSE,"원가";#N/A,#N/A,FALSE,"경영"}</definedName>
    <definedName name="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DATA3월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DDS" hidden="1">{#N/A,#N/A,FALSE,"을지 (4)";#N/A,#N/A,FALSE,"을지 (5)";#N/A,#N/A,FALSE,"을지 (6)"}</definedName>
    <definedName name="dfgg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dfthsaert" hidden="1">{#N/A,#N/A,FALSE,"BS";#N/A,#N/A,FALSE,"BS_2"}</definedName>
    <definedName name="DSA" hidden="1">{#N/A,#N/A,FALSE,"을지 (4)";#N/A,#N/A,FALSE,"을지 (5)";#N/A,#N/A,FALSE,"을지 (6)"}</definedName>
    <definedName name="dsdf" hidden="1">{#N/A,#N/A,TRUE,"Summary";#N/A,#N/A,TRUE,"IS";#N/A,#N/A,TRUE,"Adj";#N/A,#N/A,TRUE,"BS";#N/A,#N/A,TRUE,"CF";#N/A,#N/A,TRUE,"Debt";#N/A,#N/A,TRUE,"IRR"}</definedName>
    <definedName name="eee" hidden="1">{#N/A,#N/A,FALSE,"주요여수신";#N/A,#N/A,FALSE,"수신금리";#N/A,#N/A,FALSE,"대출금리";#N/A,#N/A,FALSE,"신규대출";#N/A,#N/A,FALSE,"총액대출"}</definedName>
    <definedName name="EPS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rgw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EWA" hidden="1">{#N/A,#N/A,FALSE,"초도품";#N/A,#N/A,FALSE,"초도품 (2)";#N/A,#N/A,FALSE,"초도품 (3)";#N/A,#N/A,FALSE,"초도품 (4)";#N/A,#N/A,FALSE,"초도품 (5)";#N/A,#N/A,FALSE,"초도품 (6)"}</definedName>
    <definedName name="fas" hidden="1">{#N/A,#N/A,FALSE,"Aging Summary";#N/A,#N/A,FALSE,"Ratio Analysis";#N/A,#N/A,FALSE,"Test 120 Day Accts";#N/A,#N/A,FALSE,"Tickmarks"}</definedName>
    <definedName name="fdfg" hidden="1">{#N/A,#N/A,FALSE,"Aging Summary";#N/A,#N/A,FALSE,"Ratio Analysis";#N/A,#N/A,FALSE,"Test 120 Day Accts";#N/A,#N/A,FALSE,"Tickmarks"}</definedName>
    <definedName name="FDSAFD" hidden="1">{#N/A,#N/A,TRUE,"지침서";#N/A,#N/A,TRUE,"처리방법"}</definedName>
    <definedName name="fg" hidden="1">{#N/A,#N/A,FALSE,"Aging Summary";#N/A,#N/A,FALSE,"Ratio Analysis";#N/A,#N/A,FALSE,"Test 120 Day Accts";#N/A,#N/A,FALSE,"Tickmarks"}</definedName>
    <definedName name="fjalaslaslfasllaa" hidden="1">{#N/A,#N/A,FALSE,"을지 (4)";#N/A,#N/A,FALSE,"을지 (5)";#N/A,#N/A,FALSE,"을지 (6)"}</definedName>
    <definedName name="FS" hidden="1">{#N/A,#N/A,FALSE,"BS";#N/A,#N/A,FALSE,"PL";#N/A,#N/A,FALSE,"처분";#N/A,#N/A,FALSE,"현금";#N/A,#N/A,FALSE,"매출";#N/A,#N/A,FALSE,"원가";#N/A,#N/A,FALSE,"경영"}</definedName>
    <definedName name="fsa" hidden="1">{#N/A,#N/A,TRUE,"지침서";#N/A,#N/A,TRUE,"처리방법"}</definedName>
    <definedName name="gf" hidden="1">{#N/A,#N/A,FALSE,"Aging Summary";#N/A,#N/A,FALSE,"Ratio Analysis";#N/A,#N/A,FALSE,"Test 120 Day Accts";#N/A,#N/A,FALSE,"Tickmarks"}</definedName>
    <definedName name="ghd" hidden="1">{#N/A,#N/A,FALSE,"Aging Summary";#N/A,#N/A,FALSE,"Ratio Analysis";#N/A,#N/A,FALSE,"Test 120 Day Accts";#N/A,#N/A,FALSE,"Tickmarks"}</definedName>
    <definedName name="gjk" hidden="1">{#N/A,#N/A,FALSE,"Aging Summary";#N/A,#N/A,FALSE,"Ratio Analysis";#N/A,#N/A,FALSE,"Test 120 Day Accts";#N/A,#N/A,FALSE,"Tickmarks"}</definedName>
    <definedName name="gs" hidden="1">{#N/A,#N/A,FALSE,"Aging Summary";#N/A,#N/A,FALSE,"Ratio Analysis";#N/A,#N/A,FALSE,"Test 120 Day Accts";#N/A,#N/A,FALSE,"Tickmarks"}</definedName>
    <definedName name="gusg" hidden="1">{#N/A,#N/A,TRUE,"Summary";#N/A,#N/A,TRUE,"IS";#N/A,#N/A,TRUE,"Adj";#N/A,#N/A,TRUE,"BS";#N/A,#N/A,TRUE,"CF";#N/A,#N/A,TRUE,"Debt";#N/A,#N/A,TRUE,"IRR"}</definedName>
    <definedName name="ha" hidden="1">{#N/A,#N/A,FALSE,"Aging Summary";#N/A,#N/A,FALSE,"Ratio Analysis";#N/A,#N/A,FALSE,"Test 120 Day Accts";#N/A,#N/A,FALSE,"Tickmarks"}</definedName>
    <definedName name="hfg" hidden="1">{#N/A,#N/A,FALSE,"Aging Summary";#N/A,#N/A,FALSE,"Ratio Analysis";#N/A,#N/A,FALSE,"Test 120 Day Accts";#N/A,#N/A,FALSE,"Tickmarks"}</definedName>
    <definedName name="HJKOL" localSheetId="0" hidden="1">#REF!</definedName>
    <definedName name="HJKOL" localSheetId="1" hidden="1">#REF!</definedName>
    <definedName name="HJKOL" hidden="1">#REF!</definedName>
    <definedName name="hlj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HTML_CodePage" hidden="1">949</definedName>
    <definedName name="HTML_Control" hidden="1">{"'수정손익계산서'!$AT$97:$AY$174"}</definedName>
    <definedName name="HTML_Description" hidden="1">""</definedName>
    <definedName name="HTML_Email" hidden="1">""</definedName>
    <definedName name="HTML_Header" hidden="1">"수정손익계산서"</definedName>
    <definedName name="HTML_LastUpdate" hidden="1">"1999-11-05"</definedName>
    <definedName name="HTML_LineAfter" hidden="1">FALSE</definedName>
    <definedName name="HTML_LineBefore" hidden="1">FALSE</definedName>
    <definedName name="HTML_Name" hidden="1">"MSP"</definedName>
    <definedName name="HTML_OBDlg2" hidden="1">TRUE</definedName>
    <definedName name="HTML_OBDlg4" hidden="1">TRUE</definedName>
    <definedName name="HTML_OS" hidden="1">0</definedName>
    <definedName name="HTML_PathFile" hidden="1">"C:\MYDOC\결산\99Monthly\MyHTML.htm"</definedName>
    <definedName name="HTML_Title" hidden="1">"월말9909"</definedName>
    <definedName name="HTML10_6" hidden="1">-4146</definedName>
    <definedName name="HTML13_2" hidden="1">1</definedName>
    <definedName name="HTML16_1" hidden="1">"'[수주통합관리98_2_21.xls]2월3주차'!$A$1:$I$89"</definedName>
    <definedName name="HTML18_6" hidden="1">-4146</definedName>
    <definedName name="HTML20_2" hidden="1">1</definedName>
    <definedName name="HTML23_1" hidden="1">"[수주통합관리98_2_25.xls]보고양식!$A$32:$I$68"</definedName>
    <definedName name="HTML25_6" hidden="1">-4146</definedName>
    <definedName name="HTML28_2" hidden="1">1</definedName>
    <definedName name="HTML30_1" hidden="1">"'[사본 - 영업통합관리(수주.매출).xls]보고양식'!$A$114:$K$131"</definedName>
    <definedName name="HTML5_6" hidden="1">1</definedName>
    <definedName name="HTML8_2" hidden="1">1</definedName>
    <definedName name="HUI" localSheetId="0" hidden="1">#REF!</definedName>
    <definedName name="HUI" localSheetId="1" hidden="1">#REF!</definedName>
    <definedName name="HUI" hidden="1">#REF!</definedName>
    <definedName name="internal" hidden="1">{#N/A,#N/A,FALSE,"주요여수신";#N/A,#N/A,FALSE,"수신금리";#N/A,#N/A,FALSE,"대출금리";#N/A,#N/A,FALSE,"신규대출";#N/A,#N/A,FALSE,"총액대출"}</definedName>
    <definedName name="jf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jfd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ghiuyfvgn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jhbjkhkj" hidden="1">{#N/A,#N/A,TRUE,"Summary";#N/A,#N/A,TRUE,"IS";#N/A,#N/A,TRUE,"Adj";#N/A,#N/A,TRUE,"BS";#N/A,#N/A,TRUE,"CF";#N/A,#N/A,TRUE,"Debt";#N/A,#N/A,TRUE,"IRR"}</definedName>
    <definedName name="JUU" localSheetId="0" hidden="1">#REF!</definedName>
    <definedName name="JUU" localSheetId="1" hidden="1">#REF!</definedName>
    <definedName name="JUU" hidden="1">#REF!</definedName>
    <definedName name="KC" hidden="1">{#N/A,#N/A,FALSE,"을지 (4)";#N/A,#N/A,FALSE,"을지 (5)";#N/A,#N/A,FALSE,"을지 (6)"}</definedName>
    <definedName name="KN" hidden="1">{#N/A,#N/A,FALSE,"을지 (4)";#N/A,#N/A,FALSE,"을지 (5)";#N/A,#N/A,FALSE,"을지 (6)"}</definedName>
    <definedName name="K잔액기준" hidden="1">{#N/A,#N/A,FALSE,"주요여수신";#N/A,#N/A,FALSE,"수신금리";#N/A,#N/A,FALSE,"대출금리";#N/A,#N/A,FALSE,"신규대출";#N/A,#N/A,FALSE,"총액대출"}</definedName>
    <definedName name="lj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lkhjfs" hidden="1">{#N/A,#N/A,FALSE,"주요여수신";#N/A,#N/A,FALSE,"수신금리";#N/A,#N/A,FALSE,"대출금리";#N/A,#N/A,FALSE,"신규대출";#N/A,#N/A,FALSE,"총액대출"}</definedName>
    <definedName name="LKJ" hidden="1">{#N/A,#N/A,FALSE,"을지 (4)";#N/A,#N/A,FALSE,"을지 (5)";#N/A,#N/A,FALSE,"을지 (6)"}</definedName>
    <definedName name="loan" hidden="1">{#N/A,#N/A,FALSE,"주요여수신";#N/A,#N/A,FALSE,"수신금리";#N/A,#N/A,FALSE,"대출금리";#N/A,#N/A,FALSE,"신규대출";#N/A,#N/A,FALSE,"총액대출"}</definedName>
    <definedName name="mm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ms" hidden="1">{#N/A,#N/A,FALSE,"Aging Summary";#N/A,#N/A,FALSE,"Ratio Analysis";#N/A,#N/A,FALSE,"Test 120 Day Accts";#N/A,#N/A,FALSE,"Tickmarks"}</definedName>
    <definedName name="nhgv" hidden="1">{#N/A,#N/A,FALSE,"주요여수신";#N/A,#N/A,FALSE,"수신금리";#N/A,#N/A,FALSE,"대출금리";#N/A,#N/A,FALSE,"신규대출";#N/A,#N/A,FALSE,"총액대출"}</definedName>
    <definedName name="nzn" hidden="1">{#N/A,#N/A,FALSE,"Aging Summary";#N/A,#N/A,FALSE,"Ratio Analysis";#N/A,#N/A,FALSE,"Test 120 Day Accts";#N/A,#N/A,FALSE,"Tickmarks"}</definedName>
    <definedName name="ou" hidden="1">{#N/A,#N/A,FALSE,"Aging Summary";#N/A,#N/A,FALSE,"Ratio Analysis";#N/A,#N/A,FALSE,"Test 120 Day Accts";#N/A,#N/A,FALSE,"Tickmarks"}</definedName>
    <definedName name="ownership" hidden="1">{#N/A,#N/A,TRUE,"Summary";#N/A,#N/A,TRUE,"IS";#N/A,#N/A,TRUE,"Adj";#N/A,#N/A,TRUE,"BS";#N/A,#N/A,TRUE,"CF";#N/A,#N/A,TRUE,"Debt";#N/A,#N/A,TRUE,"IRR"}</definedName>
    <definedName name="_xlnm.Print_Area" localSheetId="0">BS!$H$2:$P$336</definedName>
    <definedName name="_xlnm.Print_Area" localSheetId="1">PL!$J$3:$T$134</definedName>
    <definedName name="_xlnm.Print_Area" localSheetId="2">이익잉여금처분계산서!$B$2:$F$20</definedName>
    <definedName name="_xlnm.Print_Titles" localSheetId="0">BS!$7:$7</definedName>
    <definedName name="_xlnm.Print_Titles" localSheetId="1">PL!$8:$8</definedName>
    <definedName name="QAW" hidden="1">{#N/A,#N/A,FALSE,"을지 (4)";#N/A,#N/A,FALSE,"을지 (5)";#N/A,#N/A,FALSE,"을지 (6)"}</definedName>
    <definedName name="QE" hidden="1">{#N/A,#N/A,FALSE,"초도품";#N/A,#N/A,FALSE,"초도품 (2)";#N/A,#N/A,FALSE,"초도품 (3)";#N/A,#N/A,FALSE,"초도품 (4)";#N/A,#N/A,FALSE,"초도품 (5)";#N/A,#N/A,FALSE,"초도품 (6)"}</definedName>
    <definedName name="qqqqqqq" hidden="1">{#N/A,#N/A,FALSE,"BS";#N/A,#N/A,FALSE,"BS_2"}</definedName>
    <definedName name="qqqqqqqqqqqqqqq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QSS" hidden="1">{#N/A,#N/A,FALSE,"을지 (4)";#N/A,#N/A,FALSE,"을지 (5)";#N/A,#N/A,FALSE,"을지 (6)"}</definedName>
    <definedName name="QW" hidden="1">{#N/A,#N/A,FALSE,"을지 (4)";#N/A,#N/A,FALSE,"을지 (5)";#N/A,#N/A,FALSE,"을지 (6)"}</definedName>
    <definedName name="QWA" hidden="1">{#N/A,#N/A,FALSE,"을지 (4)";#N/A,#N/A,FALSE,"을지 (5)";#N/A,#N/A,FALSE,"을지 (6)"}</definedName>
    <definedName name="qy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R_COVER" hidden="1">{#N/A,#N/A,FALSE,"단축1";#N/A,#N/A,FALSE,"단축2";#N/A,#N/A,FALSE,"단축3";#N/A,#N/A,FALSE,"장축";#N/A,#N/A,FALSE,"4WD"}</definedName>
    <definedName name="RE" hidden="1">{#N/A,#N/A,FALSE,"초도품";#N/A,#N/A,FALSE,"초도품 (2)";#N/A,#N/A,FALSE,"초도품 (3)";#N/A,#N/A,FALSE,"초도품 (4)";#N/A,#N/A,FALSE,"초도품 (5)";#N/A,#N/A,FALSE,"초도품 (6)"}</definedName>
    <definedName name="RKRKR" hidden="1">{#N/A,#N/A,FALSE,"초도품";#N/A,#N/A,FALSE,"초도품 (2)";#N/A,#N/A,FALSE,"초도품 (3)";#N/A,#N/A,FALSE,"초도품 (4)";#N/A,#N/A,FALSE,"초도품 (5)";#N/A,#N/A,FALSE,"초도품 (6)"}</definedName>
    <definedName name="RR.BRAKE" hidden="1">{#N/A,#N/A,FALSE,"단축1";#N/A,#N/A,FALSE,"단축2";#N/A,#N/A,FALSE,"단축3";#N/A,#N/A,FALSE,"장축";#N/A,#N/A,FALSE,"4WD"}</definedName>
    <definedName name="RR.BRK" hidden="1">{#N/A,#N/A,FALSE,"단축1";#N/A,#N/A,FALSE,"단축2";#N/A,#N/A,FALSE,"단축3";#N/A,#N/A,FALSE,"장축";#N/A,#N/A,FALSE,"4WD"}</definedName>
    <definedName name="rw" hidden="1">{#N/A,#N/A,FALSE,"Aging Summary";#N/A,#N/A,FALSE,"Ratio Analysis";#N/A,#N/A,FALSE,"Test 120 Day Accts";#N/A,#N/A,FALSE,"Tickmarks"}</definedName>
    <definedName name="s50c1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sdf" hidden="1">{#N/A,#N/A,FALSE,"BS";#N/A,#N/A,FALSE,"PL";#N/A,#N/A,FALSE,"처분";#N/A,#N/A,FALSE,"현금";#N/A,#N/A,FALSE,"매출";#N/A,#N/A,FALSE,"원가";#N/A,#N/A,FALSE,"경영"}</definedName>
    <definedName name="sdfg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dfgd" hidden="1">{#N/A,#N/A,FALSE,"Aging Summary";#N/A,#N/A,FALSE,"Ratio Analysis";#N/A,#N/A,FALSE,"Test 120 Day Accts";#N/A,#N/A,FALSE,"Tickmarks"}</definedName>
    <definedName name="sgddh" hidden="1">{#N/A,#N/A,FALSE,"Aging Summary";#N/A,#N/A,FALSE,"Ratio Analysis";#N/A,#N/A,FALSE,"Test 120 Day Accts";#N/A,#N/A,FALSE,"Tickmarks"}</definedName>
    <definedName name="sgfd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sgs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shgsd" hidden="1">{#N/A,#N/A,FALSE,"Aging Summary";#N/A,#N/A,FALSE,"Ratio Analysis";#N/A,#N/A,FALSE,"Test 120 Day Accts";#N/A,#N/A,FALSE,"Tickmarks"}</definedName>
    <definedName name="sksk" hidden="1">{#N/A,#N/A,FALSE,"주요여수신";#N/A,#N/A,FALSE,"수신금리";#N/A,#N/A,FALSE,"대출금리";#N/A,#N/A,FALSE,"신규대출";#N/A,#N/A,FALSE,"총액대출"}</definedName>
    <definedName name="sm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SPA" hidden="1">{#N/A,#N/A,FALSE,"주요여수신";#N/A,#N/A,FALSE,"수신금리";#N/A,#N/A,FALSE,"대출금리";#N/A,#N/A,FALSE,"신규대출";#N/A,#N/A,FALSE,"총액대출"}</definedName>
    <definedName name="SPB" hidden="1">{#N/A,#N/A,FALSE,"주요여수신";#N/A,#N/A,FALSE,"수신금리";#N/A,#N/A,FALSE,"대출금리";#N/A,#N/A,FALSE,"신규대출";#N/A,#N/A,FALSE,"총액대출"}</definedName>
    <definedName name="SPC" hidden="1">{#N/A,#N/A,FALSE,"주요여수신";#N/A,#N/A,FALSE,"수신금리";#N/A,#N/A,FALSE,"대출금리";#N/A,#N/A,FALSE,"신규대출";#N/A,#N/A,FALSE,"총액대출"}</definedName>
    <definedName name="SPD" hidden="1">{#N/A,#N/A,FALSE,"주요여수신";#N/A,#N/A,FALSE,"수신금리";#N/A,#N/A,FALSE,"대출금리";#N/A,#N/A,FALSE,"신규대출";#N/A,#N/A,FALSE,"총액대출"}</definedName>
    <definedName name="SPE" hidden="1">{#N/A,#N/A,FALSE,"주요여수신";#N/A,#N/A,FALSE,"수신금리";#N/A,#N/A,FALSE,"대출금리";#N/A,#N/A,FALSE,"신규대출";#N/A,#N/A,FALSE,"총액대출"}</definedName>
    <definedName name="srf" hidden="1">{#N/A,#N/A,FALSE,"BS";#N/A,#N/A,FALSE,"PL";#N/A,#N/A,FALSE,"처분";#N/A,#N/A,FALSE,"현금";#N/A,#N/A,FALSE,"매출";#N/A,#N/A,FALSE,"원가";#N/A,#N/A,FALSE,"경영"}</definedName>
    <definedName name="SSD" hidden="1">{#N/A,#N/A,FALSE,"을지 (4)";#N/A,#N/A,FALSE,"을지 (5)";#N/A,#N/A,FALSE,"을지 (6)"}</definedName>
    <definedName name="SSS" localSheetId="0" hidden="1">#REF!</definedName>
    <definedName name="SSS" localSheetId="1" hidden="1">#REF!</definedName>
    <definedName name="SSS" hidden="1">#REF!</definedName>
    <definedName name="TextRefCopyRangeCount" hidden="1">22</definedName>
    <definedName name="TORSION" hidden="1">{#N/A,#N/A,FALSE,"단축1";#N/A,#N/A,FALSE,"단축2";#N/A,#N/A,FALSE,"단축3";#N/A,#N/A,FALSE,"장축";#N/A,#N/A,FALSE,"4WD"}</definedName>
    <definedName name="tp" hidden="1">{#N/A,#N/A,FALSE,"주요여수신";#N/A,#N/A,FALSE,"수신금리";#N/A,#N/A,FALSE,"대출금리";#N/A,#N/A,FALSE,"신규대출";#N/A,#N/A,FALSE,"총액대출"}</definedName>
    <definedName name="tw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A" hidden="1">{#N/A,#N/A,FALSE,"초도품";#N/A,#N/A,FALSE,"초도품 (2)";#N/A,#N/A,FALSE,"초도품 (3)";#N/A,#N/A,FALSE,"초도품 (4)";#N/A,#N/A,FALSE,"초도품 (5)";#N/A,#N/A,FALSE,"초도품 (6)"}</definedName>
    <definedName name="WE" hidden="1">{#N/A,#N/A,FALSE,"을지 (4)";#N/A,#N/A,FALSE,"을지 (5)";#N/A,#N/A,FALSE,"을지 (6)"}</definedName>
    <definedName name="WQ" hidden="1">{#N/A,#N/A,FALSE,"을지 (4)";#N/A,#N/A,FALSE,"을지 (5)";#N/A,#N/A,FALSE,"을지 (6)"}</definedName>
    <definedName name="wr" hidden="1">{#N/A,#N/A,FALSE,"Aging Summary";#N/A,#N/A,FALSE,"Ratio Analysis";#N/A,#N/A,FALSE,"Test 120 Day Accts";#N/A,#N/A,FALSE,"Tickmarks"}</definedName>
    <definedName name="wret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95년도결산보고서.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wrn.ACHESON94TAXRETURN." hidden="1">{#N/A,#N/A,FALSE,"일반적사항";#N/A,#N/A,FALSE,"주요재무자료";#N/A,#N/A,FALSE,"표지";#N/A,#N/A,FALSE,"총괄표";#N/A,#N/A,FALSE,"1호 과표세액";#N/A,#N/A,FALSE,"1-2호 농어촌과표";#N/A,#N/A,FALSE,"2호 서식";#N/A,#N/A,FALSE,"3(1)호 공제감면";#N/A,#N/A,FALSE,"임시특별감면";#N/A,#N/A,FALSE,"3(1)부7 기업합리";#N/A,#N/A,FALSE,"3(3)호(갑) 원천납부";#N/A,#N/A,FALSE,"5호 농어촌";#N/A,#N/A,FALSE,"6호 소득금액";#N/A,#N/A,FALSE,"6호 첨부(익)";#N/A,#N/A,FALSE,"6호 첨부(손)";#N/A,#N/A,FALSE,"6-1호 수입금액";#N/A,#N/A,FALSE,"6-3호 퇴충";#N/A,#N/A,FALSE,"6-3(4)호 대손";#N/A,#N/A,FALSE,"6-4호 접대(갑)";#N/A,#N/A,FALSE,"6-4호 접대(을)";#N/A,#N/A,FALSE,"6-6호(부표) 자본적지출";#N/A,#N/A,FALSE,"6-10호 재고자산";#N/A,#N/A,FALSE,"6-11호 세금과공과";#N/A,#N/A,FALSE,"6-12호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조정수입";#N/A,#N/A,FALSE,"10(4)호 소득구분";#N/A,#N/A,FALSE,"12호 중소검토";#N/A,#N/A,FALSE,"14(1)호 갑 주식";#N/A,#N/A,FALSE,"59호 해외특수";#N/A,#N/A,FALSE,"요약 BS";#N/A,#N/A,FALSE,"요약 PL";#N/A,#N/A,FALSE,"요약원가";#N/A,#N/A,FALSE,"요약RE"}</definedName>
    <definedName name="wrn.Aging._.and._.Trend._.Analysis." hidden="1">{#N/A,#N/A,FALSE,"Aging Summary";#N/A,#N/A,FALSE,"Ratio Analysis";#N/A,#N/A,FALSE,"Test 120 Day Accts";#N/A,#N/A,FALSE,"Tickmarks"}</definedName>
    <definedName name="wrn.AU._.검사성적서." hidden="1">{#N/A,#N/A,FALSE,"을지 (4)";#N/A,#N/A,FALSE,"을지 (5)";#N/A,#N/A,FALSE,"을지 (6)"}</definedName>
    <definedName name="wrn.AU._.초도품._.보증서." hidden="1">{#N/A,#N/A,FALSE,"초도품";#N/A,#N/A,FALSE,"초도품 (2)";#N/A,#N/A,FALSE,"초도품 (3)";#N/A,#N/A,FALSE,"초도품 (4)";#N/A,#N/A,FALSE,"초도품 (5)";#N/A,#N/A,FALSE,"초도품 (6)"}</definedName>
    <definedName name="wrn.CIC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첨부(익)";#N/A,#N/A,FALSE,"6호 첨부(손)";#N/A,#N/A,FALSE,"6-1호 수입금액";#N/A,#N/A,FALSE,"6-3호 퇴충";#N/A,#N/A,FALSE,"6-4호 접대(갑)";#N/A,#N/A,FALSE,"6-4호 접대(을)";#N/A,#N/A,FALSE,"감가총괄";#N/A,#N/A,FALSE,"6-6(3)호 감가(정액)";#N/A,#N/A,FALSE,"전기부인액추인";#N/A,#N/A,FALSE,"6-6호(부표) 자본적지출";#N/A,#N/A,FALSE,"6-10호 재고자산";#N/A,#N/A,FALSE,"6-11호 세금과공과";#N/A,#N/A,FALSE,"6-12호 선급비용";#N/A,#N/A,FALSE,"9호 자본금(갑)";#N/A,#N/A,FALSE,"9호 자본금(을)";#N/A,#N/A,FALSE,"10(4)호 조정수입";#N/A,#N/A,FALSE,"59호 해외특수"}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COSA94TAXRETURN." hidden="1">{#N/A,#N/A,FALSE,"일반적사항";#N/A,#N/A,FALSE,"주요재무자료";#N/A,#N/A,FALSE,"표지";#N/A,#N/A,FALSE,"총괄표";#N/A,#N/A,FALSE,"1호 과표세액";#N/A,#N/A,FALSE,"1-2호 농어촌과표";#N/A,#N/A,FALSE,"2호 서식";#N/A,#N/A,FALSE,"2호부표 최저한세";#N/A,#N/A,FALSE,"3(1)부7 기업합리";#N/A,#N/A,FALSE,"3(3)호(갑) 원천납부";#N/A,#N/A,FALSE,"5호 농어촌";#N/A,#N/A,FALSE,"5호2 농감면(갑)";#N/A,#N/A,FALSE,"6호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외화(을)";#N/A,#N/A,FALSE,"감가총괄";#N/A,#N/A,FALSE,"6-6(3)호 감가(정액)";#N/A,#N/A,FALSE,"6-6호(부표) 자본적지출";#N/A,#N/A,FALSE,"6-7호 가지급금(갑)";#N/A,#N/A,FALSE,"6-7호 가지급(을)";#N/A,#N/A,FALSE,"6-10호 재고자산";#N/A,#N/A,FALSE,"6-11호 세금과공과";#N/A,#N/A,FALSE,"6-12호 선급비용";#N/A,#N/A,FALSE,"6-13호 기부금";#N/A,#N/A,FALSE,"6-14호 부동산보유";#N/A,#N/A,FALSE,"8호 기부금조정";#N/A,#N/A,FALSE,"9호 자본금(갑)";#N/A,#N/A,FALSE,"9호 자본금(을)";#N/A,#N/A,FALSE,"10(2)호 소득공제";#N/A,#N/A,FALSE,"10(3)호 주요계정";#N/A,#N/A,FALSE,"10(3)호 부표";#N/A,#N/A,FALSE,"10(4)호 조정수입";#N/A,#N/A,FALSE,"14(1)호 갑 주식";#N/A,#N/A,FALSE,"59호 해외특수";#N/A,#N/A,FALSE,"요약 BS";#N/A,#N/A,FALSE,"요약 PL";#N/A,#N/A,FALSE,"요약RE"}</definedName>
    <definedName name="wrn.IFF94TAX." hidden="1">{#N/A,#N/A,FALSE,"일반적사항";#N/A,#N/A,FALSE,"주요재무자료";#N/A,#N/A,FALSE,"표지";#N/A,#N/A,FALSE,"총괄표";#N/A,#N/A,FALSE,"1호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퇴충";#N/A,#N/A,FALSE,"6-4호 접대(갑)";#N/A,#N/A,FALSE,"6-4호 접대(을)";#N/A,#N/A,FALSE,"6-5 갑 외화";#N/A,#N/A,FALSE,"6-5을 외화";#N/A,#N/A,FALSE,"감가총괄";#N/A,#N/A,FALSE,"전기부인액추인";#N/A,#N/A,FALSE,"6-6호(부표) 자본적지출";#N/A,#N/A,FALSE,"6-11호 세금과공과";#N/A,#N/A,FALSE,"6-12호 선급비용";#N/A,#N/A,FALSE,"9호 자본금(갑)";#N/A,#N/A,FALSE,"9호 자본금(을)";#N/A,#N/A,FALSE,"10(3)호 주요계정";#N/A,#N/A,FALSE,"10(4)호 조정수입";#N/A,#N/A,FALSE,"12호 중소검토";#N/A,#N/A,FALSE,"14(1) 주주이동(갑)";#N/A,#N/A,FALSE,"59호 해외특수";#N/A,#N/A,FALSE,"해외명세";#N/A,#N/A,FALSE,"요약 BS";#N/A,#N/A,FALSE,"요약RE";#N/A,#N/A,FALSE,"요약 PL"}</definedName>
    <definedName name="wrn.jck94TAXRETURN.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nbc." hidden="1">{#N/A,#N/A,FALSE,"1월";#N/A,#N/A,FALSE,"2월";#N/A,#N/A,FALSE,"3월";#N/A,#N/A,FALSE,"4월";#N/A,#N/A,FALSE,"5월";#N/A,#N/A,FALSE,"7월";#N/A,#N/A,FALSE,"8월";#N/A,#N/A,FALSE,"10월"}</definedName>
    <definedName name="wrn.PAIM._.TAX._.PRO." hidden="1">{#N/A,#N/A,FALSE,"표지";#N/A,#N/A,FALSE,"총괄표";#N/A,#N/A,FALSE,"1호 과표세액";#N/A,#N/A,FALSE,"2호 서식";#N/A,#N/A,FALSE,"3(3)호(갑) 원천납부";#N/A,#N/A,FALSE,"6호 소득금액";#N/A,#N/A,FALSE,"6호 첨부(익)";#N/A,#N/A,FALSE,"6호 첨부(손)";#N/A,#N/A,FALSE,"6-1호 수입금액";#N/A,#N/A,FALSE,"6-3호 퇴충";#N/A,#N/A,FALSE,"6-3(3)호 단퇴";#N/A,#N/A,FALSE,"6-3(4)호 대손";#N/A,#N/A,FALSE,"6-4호 접대(갑)";#N/A,#N/A,FALSE,"6-4호 접대(을)";#N/A,#N/A,FALSE,"6-5호 외화(갑)";#N/A,#N/A,FALSE,"6-5호 외화(을)";#N/A,#N/A,FALSE,"6-6호(부표) 자본적지출";#N/A,#N/A,FALSE,"6-11호 세금과공과";#N/A,#N/A,FALSE,"6-12호 선급비용";#N/A,#N/A,FALSE,"9호 자본금(갑)";#N/A,#N/A,FALSE,"9호 자본금(을)";#N/A,#N/A,FALSE,"10(3)호 주요계정";#N/A,#N/A,FALSE,"10(3)호 부표";#N/A,#N/A,FALSE,"10(4)호 조정수입";#N/A,#N/A,FALSE,"요약 BS";#N/A,#N/A,FALSE,"요약 PL";#N/A,#N/A,FALSE,"요약RE"}</definedName>
    <definedName name="wrn.PrintAll." hidden="1">{#N/A,#N/A,TRUE,"Summary";#N/A,#N/A,TRUE,"IS";#N/A,#N/A,TRUE,"Adj";#N/A,#N/A,TRUE,"BS";#N/A,#N/A,TRUE,"CF";#N/A,#N/A,TRUE,"Debt";#N/A,#N/A,TRUE,"IRR"}</definedName>
    <definedName name="wrn.SAA94TAX." hidden="1">{#N/A,#N/A,TRUE,"표지";#N/A,#N/A,TRUE,"총괄표";#N/A,#N/A,TRUE,"1호 과표세액";#N/A,#N/A,TRUE,"2호 서식";#N/A,#N/A,TRUE,"3(1) 부3 세액조정";#N/A,#N/A,TRUE,"임시투자공제";#N/A,#N/A,TRUE,"조8호 기술인력";#N/A,#N/A,TRUE,"3(1)부7 기업합리";#N/A,#N/A,TRUE,"3(3)호(갑) 원천납부";#N/A,#N/A,TRUE,"6호 소득금액";#N/A,#N/A,TRUE,"6호 첨부(익)";#N/A,#N/A,TRUE,"6호 첨부(손)";#N/A,#N/A,TRUE,"6-1호 수입금액";#N/A,#N/A,TRUE,"6-2(4)호 해외시장";#N/A,#N/A,TRUE,"6-2(12)호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자본금(을)";#N/A,#N/A,TRUE,"10(3)호 주요계정";#N/A,#N/A,TRUE,"10(3)호 부표";#N/A,#N/A,TRUE,"10(4)호 조정수입";#N/A,#N/A,TRUE,"14(1)호 갑 주식";#N/A,#N/A,TRUE,"요약 BS";#N/A,#N/A,TRUE,"요약 PL";#N/A,#N/A,TRUE,"요약원가";#N/A,#N/A,TRUE,"요약RE"}</definedName>
    <definedName name="wrn.saasimple." hidden="1">{#N/A,#N/A,FALSE,"1호 과표세액";#N/A,#N/A,FALSE,"2호 서식";#N/A,#N/A,FALSE,"3(1)부7 기업합리";#N/A,#N/A,FALSE,"6호 소득금액";#N/A,#N/A,FALSE,"6호 첨부(익)";#N/A,#N/A,FALSE,"6호 첨부(손)";#N/A,#N/A,FALSE,"6-1호 수입금액";#N/A,#N/A,FALSE,"6-3(4)호 대손";#N/A,#N/A,FALSE,"6-3호 퇴충";#N/A,#N/A,FALSE,"6-3(3)호 단퇴";#N/A,#N/A,FALSE,"6-3(4)호 대손";#N/A,#N/A,FALSE,"6-4호 접대(갑)";#N/A,#N/A,FALSE,"6-4호 접대(을)";#N/A,#N/A,FALSE,"6-5호 외화(갑)";#N/A,#N/A,FALSE,"6-5호 외화(을)";#N/A,#N/A,FALSE,"6-11호 세금과공과";#N/A,#N/A,FALSE,"6-13호 기부금";#N/A,#N/A,FALSE,"8호 기부금조정";#N/A,#N/A,FALSE,"9호 자본금(갑)";#N/A,#N/A,FALSE,"9호 자본금(을)";#N/A,#N/A,FALSE,"10(3)호 주요계정";#N/A,#N/A,FALSE,"10(3)호 부표";#N/A,#N/A,FALSE,"요약 PL";#N/A,#N/A,FALSE,"10(4)호 조정수입";#N/A,#N/A,FALSE,"14(1)호 갑 주식"}</definedName>
    <definedName name="wrn.간단한세무조정계산서.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wrn.결산공고." hidden="1">{#N/A,#N/A,FALSE,"BS";#N/A,#N/A,FALSE,"BS_2"}</definedName>
    <definedName name="wrn.결산보고서.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wrn.결산서." hidden="1">{#N/A,#N/A,TRUE,"최종합계잔액시산표";#N/A,#N/A,TRUE,"최종대차대조표";#N/A,#N/A,TRUE,"최종손익계산서";#N/A,#N/A,TRUE,"재무상태변동표";#N/A,#N/A,TRUE,"이익잉여금처분"}</definedName>
    <definedName name="wrn.보고서." hidden="1">{#N/A,#N/A,FALSE,"Sheet1";#N/A,#N/A,FALSE,"기평9607"}</definedName>
    <definedName name="wrn.비용예산처리지침서." hidden="1">{#N/A,#N/A,TRUE,"지침서";#N/A,#N/A,TRUE,"처리방법"}</definedName>
    <definedName name="wrn.세무조정계산서.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wrn.세무조정모든양식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wrn.손익보고.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씨엠정1.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wrn.씨엠정산.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wrn.재무제표." hidden="1">{#N/A,#N/A,FALSE,"BS";#N/A,#N/A,FALSE,"IS";#N/A,#N/A,FALSE,"결손금처리";#N/A,#N/A,FALSE,"cashflow"}</definedName>
    <definedName name="wrn.전부인쇄." hidden="1">{#N/A,#N/A,FALSE,"단축1";#N/A,#N/A,FALSE,"단축2";#N/A,#N/A,FALSE,"단축3";#N/A,#N/A,FALSE,"장축";#N/A,#N/A,FALSE,"4WD"}</definedName>
    <definedName name="wrn.조흥94세무.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부2 공제감면";#N/A,#N/A,TRUE,"3(1) 부3 세액조정";#N/A,#N/A,TRUE,"3(1)부7 기업합리";#N/A,#N/A,TRUE,"3(3)호(갑) 원천납부";#N/A,#N/A,TRUE,"4호 특별부가";#N/A,#N/A,TRUE,"5호 농어촌";#N/A,#N/A,TRUE,"5호2 농감면(갑)";#N/A,#N/A,TRUE,"5호2 농감면(을)";#N/A,#N/A,TRUE,"6호 소득금액";#N/A,#N/A,TRUE,"6호 첨부(익)";#N/A,#N/A,TRUE,"6호 첨부(손)";#N/A,#N/A,TRUE,"6-1호 수입금액";#N/A,#N/A,TRUE,"6-2(7)호 해외투자";#N/A,#N/A,TRUE,"6-3호 퇴충";#N/A,#N/A,TRUE,"6-3(3)호 단퇴";#N/A,#N/A,TRUE,"6-3(4)호 대손";#N/A,#N/A,TRUE,"6-4호 접대(갑)";#N/A,#N/A,TRUE,"6-4호 접대(을)";#N/A,#N/A,TRUE,"감가총괄표";#N/A,#N/A,TRUE,"6-6(3)호 감가(정율)";#N/A,#N/A,TRUE,"6-6호(부표) 자본적지출";#N/A,#N/A,TRUE,"6-10호 재고자산";#N/A,#N/A,TRUE,"6-11호 세금과공과";#N/A,#N/A,TRUE,"6-12호 선급비용";#N/A,#N/A,TRUE,"6-13호 기부금";#N/A,#N/A,TRUE,"기부1";#N/A,#N/A,TRUE,"기부2";#N/A,#N/A,TRUE,"8호 기부금조정";#N/A,#N/A,TRUE,"9호 자본금(갑)";#N/A,#N/A,TRUE,"9호 자본금(을)";#N/A,#N/A,TRUE,"10(3)호 주요계정";#N/A,#N/A,TRUE,"10(3)호 부표";#N/A,#N/A,TRUE,"10(4)호 조정수입";#N/A,#N/A,TRUE,"14(1)호 갑 주식";#N/A,#N/A,TRUE,"59호 해외특수";#N/A,#N/A,TRUE,"요약 BS";#N/A,#N/A,TRUE,"요약 PL";#N/A,#N/A,TRUE,"요약RE";#N/A,#N/A,TRUE,"조8호 기술인력";#N/A,#N/A,TRUE,"국공채감면";#N/A,#N/A,TRUE,"전기수정";#N/A,#N/A,TRUE,"퇴충명세";#N/A,#N/A,TRUE,"적금모집권유비";#N/A,#N/A,TRUE,"해외투자현황";#N/A,#N/A,TRUE,"외화감면";#N/A,#N/A,TRUE,"offshore";#N/A,#N/A,TRUE,"대손상각등명세"}</definedName>
    <definedName name="wrn.조흥축약94.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wrn.한국은행._.보고서." hidden="1">{#N/A,#N/A,FALSE,"주요여수신";#N/A,#N/A,FALSE,"수신금리";#N/A,#N/A,FALSE,"대출금리";#N/A,#N/A,FALSE,"신규대출";#N/A,#N/A,FALSE,"총액대출"}</definedName>
    <definedName name="wrn.회의0104.XLS." hidden="1">{#N/A,#N/A,TRUE,"매출진척-1";#N/A,#N/A,TRUE,"매출진척-2";#N/A,#N/A,TRUE,"제품실적";#N/A,#N/A,TRUE,"RAC";#N/A,#N/A,TRUE,"PAC ";#N/A,#N/A,TRUE,"재고현황";#N/A,#N/A,TRUE,"공지사항"}</definedName>
    <definedName name="XDS" hidden="1">{#N/A,#N/A,FALSE,"을지 (4)";#N/A,#N/A,FALSE,"을지 (5)";#N/A,#N/A,FALSE,"을지 (6)"}</definedName>
    <definedName name="xm" hidden="1">{#N/A,#N/A,FALSE,"표지";#N/A,#N/A,FALSE,"총괄표";#N/A,#N/A,FALSE,"1호 과표세액";#N/A,#N/A,FALSE,"3(3)호(갑) 원천납부";#N/A,#N/A,FALSE,"6호 소득금액";#N/A,#N/A,FALSE,"6호 첨부(익)";#N/A,#N/A,FALSE,"6호 첨부(손)";#N/A,#N/A,FALSE,"6-12호 선급비용";#N/A,#N/A,FALSE,"6-14호 부동산보유";#N/A,#N/A,FALSE,"9호 자본금(갑)";#N/A,#N/A,FALSE,"9호 자본금(을)";#N/A,#N/A,FALSE,"10(3)호 주요계정";#N/A,#N/A,FALSE,"10(3)호 부표";#N/A,#N/A,FALSE,"10(4)호 조정수입";#N/A,#N/A,FALSE,"12호 중소검토";#N/A,#N/A,FALSE,"14(1)호 갑 주식";#N/A,#N/A,FALSE,"59호 해외특수";#N/A,#N/A,FALSE,"요약 BS";#N/A,#N/A,FALSE,"요약 PL";#N/A,#N/A,FALSE,"요약원가";#N/A,#N/A,FALSE,"요약RE";#N/A,#N/A,FALSE,"6-5호 외화(갑)";#N/A,#N/A,FALSE,"6-5호 외화(을)"}</definedName>
    <definedName name="XREF_COLUMN_1" localSheetId="0" hidden="1">#REF!</definedName>
    <definedName name="XREF_COLUMN_1" localSheetId="1" hidden="1">#REF!</definedName>
    <definedName name="XREF_COLUMN_1" hidden="1">#REF!</definedName>
    <definedName name="XREF_COLUMN_11" localSheetId="0" hidden="1">#REF!</definedName>
    <definedName name="XREF_COLUMN_11" localSheetId="1" hidden="1">#REF!</definedName>
    <definedName name="XREF_COLUMN_11" hidden="1">#REF!</definedName>
    <definedName name="XREF_COLUMN_16" localSheetId="0" hidden="1">#REF!</definedName>
    <definedName name="XREF_COLUMN_16" localSheetId="1" hidden="1">#REF!</definedName>
    <definedName name="XREF_COLUMN_16" hidden="1">#REF!</definedName>
    <definedName name="XREF_COLUMN_18" localSheetId="0" hidden="1">#REF!</definedName>
    <definedName name="XREF_COLUMN_18" localSheetId="1" hidden="1">#REF!</definedName>
    <definedName name="XREF_COLUMN_18" hidden="1">#REF!</definedName>
    <definedName name="XREF_COLUMN_2" localSheetId="0" hidden="1">#REF!</definedName>
    <definedName name="XREF_COLUMN_2" localSheetId="1" hidden="1">#REF!</definedName>
    <definedName name="XREF_COLUMN_2" hidden="1">#REF!</definedName>
    <definedName name="XREF_COLUMN_24" localSheetId="0" hidden="1">#REF!</definedName>
    <definedName name="XREF_COLUMN_24" localSheetId="1" hidden="1">#REF!</definedName>
    <definedName name="XREF_COLUMN_24" hidden="1">#REF!</definedName>
    <definedName name="XREF_COLUMN_4" localSheetId="0" hidden="1">#REF!</definedName>
    <definedName name="XREF_COLUMN_4" localSheetId="1" hidden="1">#REF!</definedName>
    <definedName name="XREF_COLUMN_4" hidden="1">#REF!</definedName>
    <definedName name="XREF_COLUMN_5" localSheetId="0" hidden="1">#REF!</definedName>
    <definedName name="XREF_COLUMN_5" localSheetId="1" hidden="1">#REF!</definedName>
    <definedName name="XREF_COLUMN_5" hidden="1">#REF!</definedName>
    <definedName name="XREF_COLUMN_6" localSheetId="0" hidden="1">#REF!</definedName>
    <definedName name="XREF_COLUMN_6" localSheetId="1" hidden="1">#REF!</definedName>
    <definedName name="XREF_COLUMN_6" hidden="1">#REF!</definedName>
    <definedName name="XRefActiveRow" localSheetId="0" hidden="1">#REF!</definedName>
    <definedName name="XRefActiveRow" localSheetId="1" hidden="1">#REF!</definedName>
    <definedName name="XRefActiveRow" hidden="1">#REF!</definedName>
    <definedName name="XRefColumnsCount" hidden="1">1</definedName>
    <definedName name="XRefCopy1" localSheetId="0" hidden="1">#REF!</definedName>
    <definedName name="XRefCopy1" localSheetId="1" hidden="1">#REF!</definedName>
    <definedName name="XRefCopy1" hidden="1">#REF!</definedName>
    <definedName name="XRefCopy10Row" localSheetId="0" hidden="1">#REF!</definedName>
    <definedName name="XRefCopy10Row" localSheetId="1" hidden="1">#REF!</definedName>
    <definedName name="XRefCopy10Row" hidden="1">#REF!</definedName>
    <definedName name="XRefCopy11" localSheetId="0" hidden="1">#REF!</definedName>
    <definedName name="XRefCopy11" localSheetId="1" hidden="1">#REF!</definedName>
    <definedName name="XRefCopy11" hidden="1">#REF!</definedName>
    <definedName name="XRefCopy11Row" localSheetId="0" hidden="1">#REF!</definedName>
    <definedName name="XRefCopy11Row" localSheetId="1" hidden="1">#REF!</definedName>
    <definedName name="XRefCopy11Row" hidden="1">#REF!</definedName>
    <definedName name="XRefCopy12" localSheetId="0" hidden="1">#REF!</definedName>
    <definedName name="XRefCopy12" localSheetId="1" hidden="1">#REF!</definedName>
    <definedName name="XRefCopy12" hidden="1">#REF!</definedName>
    <definedName name="XRefCopy13Row" localSheetId="0" hidden="1">#REF!</definedName>
    <definedName name="XRefCopy13Row" localSheetId="1" hidden="1">#REF!</definedName>
    <definedName name="XRefCopy13Row" hidden="1">#REF!</definedName>
    <definedName name="XRefCopy14" localSheetId="0" hidden="1">#REF!</definedName>
    <definedName name="XRefCopy14" localSheetId="1" hidden="1">#REF!</definedName>
    <definedName name="XRefCopy14" hidden="1">#REF!</definedName>
    <definedName name="XRefCopy14Row" localSheetId="0" hidden="1">#REF!</definedName>
    <definedName name="XRefCopy14Row" localSheetId="1" hidden="1">#REF!</definedName>
    <definedName name="XRefCopy14Row" hidden="1">#REF!</definedName>
    <definedName name="XRefCopy16Row" localSheetId="0" hidden="1">#REF!</definedName>
    <definedName name="XRefCopy16Row" localSheetId="1" hidden="1">#REF!</definedName>
    <definedName name="XRefCopy16Row" hidden="1">#REF!</definedName>
    <definedName name="XRefCopy17Row" localSheetId="0" hidden="1">#REF!</definedName>
    <definedName name="XRefCopy17Row" localSheetId="1" hidden="1">#REF!</definedName>
    <definedName name="XRefCopy17Row" hidden="1">#REF!</definedName>
    <definedName name="XRefCopy18Row" localSheetId="0" hidden="1">#REF!</definedName>
    <definedName name="XRefCopy18Row" localSheetId="1" hidden="1">#REF!</definedName>
    <definedName name="XRefCopy18Row" hidden="1">#REF!</definedName>
    <definedName name="XRefCopy19" localSheetId="0" hidden="1">#REF!</definedName>
    <definedName name="XRefCopy19" localSheetId="1" hidden="1">#REF!</definedName>
    <definedName name="XRefCopy19" hidden="1">#REF!</definedName>
    <definedName name="XRefCopy19Row" localSheetId="0" hidden="1">#REF!</definedName>
    <definedName name="XRefCopy19Row" localSheetId="1" hidden="1">#REF!</definedName>
    <definedName name="XRefCopy19Row" hidden="1">#REF!</definedName>
    <definedName name="XRefCopy1Row" localSheetId="0" hidden="1">#REF!</definedName>
    <definedName name="XRefCopy1Row" localSheetId="1" hidden="1">#REF!</definedName>
    <definedName name="XRefCopy1Row" hidden="1">#REF!</definedName>
    <definedName name="XRefCopy20" localSheetId="0" hidden="1">#REF!</definedName>
    <definedName name="XRefCopy20" localSheetId="1" hidden="1">#REF!</definedName>
    <definedName name="XRefCopy20" hidden="1">#REF!</definedName>
    <definedName name="XRefCopy20Row" localSheetId="0" hidden="1">#REF!</definedName>
    <definedName name="XRefCopy20Row" localSheetId="1" hidden="1">#REF!</definedName>
    <definedName name="XRefCopy20Row" hidden="1">#REF!</definedName>
    <definedName name="XRefCopy21" localSheetId="0" hidden="1">#REF!</definedName>
    <definedName name="XRefCopy21" localSheetId="1" hidden="1">#REF!</definedName>
    <definedName name="XRefCopy21" hidden="1">#REF!</definedName>
    <definedName name="XRefCopy21Row" localSheetId="0" hidden="1">#REF!</definedName>
    <definedName name="XRefCopy21Row" localSheetId="1" hidden="1">#REF!</definedName>
    <definedName name="XRefCopy21Row" hidden="1">#REF!</definedName>
    <definedName name="XRefCopy22" localSheetId="0" hidden="1">#REF!</definedName>
    <definedName name="XRefCopy22" localSheetId="1" hidden="1">#REF!</definedName>
    <definedName name="XRefCopy22" hidden="1">#REF!</definedName>
    <definedName name="XRefCopy22Row" localSheetId="0" hidden="1">#REF!</definedName>
    <definedName name="XRefCopy22Row" localSheetId="1" hidden="1">#REF!</definedName>
    <definedName name="XRefCopy22Row" hidden="1">#REF!</definedName>
    <definedName name="XRefCopy23" localSheetId="0" hidden="1">#REF!</definedName>
    <definedName name="XRefCopy23" localSheetId="1" hidden="1">#REF!</definedName>
    <definedName name="XRefCopy23" hidden="1">#REF!</definedName>
    <definedName name="XRefCopy24" localSheetId="0" hidden="1">#REF!</definedName>
    <definedName name="XRefCopy24" localSheetId="1" hidden="1">#REF!</definedName>
    <definedName name="XRefCopy24" hidden="1">#REF!</definedName>
    <definedName name="XRefCopy24Row" localSheetId="0" hidden="1">#REF!</definedName>
    <definedName name="XRefCopy24Row" localSheetId="1" hidden="1">#REF!</definedName>
    <definedName name="XRefCopy24Row" hidden="1">#REF!</definedName>
    <definedName name="XRefCopy25" localSheetId="0" hidden="1">#REF!</definedName>
    <definedName name="XRefCopy25" localSheetId="1" hidden="1">#REF!</definedName>
    <definedName name="XRefCopy25" hidden="1">#REF!</definedName>
    <definedName name="XRefCopy26" localSheetId="0" hidden="1">#REF!</definedName>
    <definedName name="XRefCopy26" localSheetId="1" hidden="1">#REF!</definedName>
    <definedName name="XRefCopy26" hidden="1">#REF!</definedName>
    <definedName name="XRefCopy26Row" localSheetId="0" hidden="1">#REF!</definedName>
    <definedName name="XRefCopy26Row" localSheetId="1" hidden="1">#REF!</definedName>
    <definedName name="XRefCopy26Row" hidden="1">#REF!</definedName>
    <definedName name="XRefCopy27" localSheetId="0" hidden="1">#REF!</definedName>
    <definedName name="XRefCopy27" localSheetId="1" hidden="1">#REF!</definedName>
    <definedName name="XRefCopy27" hidden="1">#REF!</definedName>
    <definedName name="XRefCopy27Row" localSheetId="0" hidden="1">#REF!</definedName>
    <definedName name="XRefCopy27Row" localSheetId="1" hidden="1">#REF!</definedName>
    <definedName name="XRefCopy27Row" hidden="1">#REF!</definedName>
    <definedName name="XRefCopy28Row" localSheetId="0" hidden="1">#REF!</definedName>
    <definedName name="XRefCopy28Row" localSheetId="1" hidden="1">#REF!</definedName>
    <definedName name="XRefCopy28Row" hidden="1">#REF!</definedName>
    <definedName name="XRefCopy29" localSheetId="0" hidden="1">#REF!</definedName>
    <definedName name="XRefCopy29" localSheetId="1" hidden="1">#REF!</definedName>
    <definedName name="XRefCopy29" hidden="1">#REF!</definedName>
    <definedName name="XRefCopy29Row" localSheetId="0" hidden="1">#REF!</definedName>
    <definedName name="XRefCopy29Row" localSheetId="1" hidden="1">#REF!</definedName>
    <definedName name="XRefCopy29Row" hidden="1">#REF!</definedName>
    <definedName name="XRefCopy2Row" localSheetId="0" hidden="1">#REF!</definedName>
    <definedName name="XRefCopy2Row" localSheetId="1" hidden="1">#REF!</definedName>
    <definedName name="XRefCopy2Row" hidden="1">#REF!</definedName>
    <definedName name="XRefCopy3" localSheetId="0" hidden="1">#REF!</definedName>
    <definedName name="XRefCopy3" localSheetId="1" hidden="1">#REF!</definedName>
    <definedName name="XRefCopy3" hidden="1">#REF!</definedName>
    <definedName name="XRefCopy30Row" localSheetId="0" hidden="1">#REF!</definedName>
    <definedName name="XRefCopy30Row" localSheetId="1" hidden="1">#REF!</definedName>
    <definedName name="XRefCopy30Row" hidden="1">#REF!</definedName>
    <definedName name="XRefCopy31" localSheetId="0" hidden="1">#REF!</definedName>
    <definedName name="XRefCopy31" localSheetId="1" hidden="1">#REF!</definedName>
    <definedName name="XRefCopy31" hidden="1">#REF!</definedName>
    <definedName name="XRefCopy31Row" localSheetId="0" hidden="1">#REF!</definedName>
    <definedName name="XRefCopy31Row" localSheetId="1" hidden="1">#REF!</definedName>
    <definedName name="XRefCopy31Row" hidden="1">#REF!</definedName>
    <definedName name="XRefCopy32Row" localSheetId="0" hidden="1">#REF!</definedName>
    <definedName name="XRefCopy32Row" localSheetId="1" hidden="1">#REF!</definedName>
    <definedName name="XRefCopy32Row" hidden="1">#REF!</definedName>
    <definedName name="XRefCopy33" localSheetId="0" hidden="1">#REF!</definedName>
    <definedName name="XRefCopy33" localSheetId="1" hidden="1">#REF!</definedName>
    <definedName name="XRefCopy33" hidden="1">#REF!</definedName>
    <definedName name="XRefCopy33Row" localSheetId="0" hidden="1">#REF!</definedName>
    <definedName name="XRefCopy33Row" localSheetId="1" hidden="1">#REF!</definedName>
    <definedName name="XRefCopy33Row" hidden="1">#REF!</definedName>
    <definedName name="XRefCopy34Row" localSheetId="0" hidden="1">#REF!</definedName>
    <definedName name="XRefCopy34Row" localSheetId="1" hidden="1">#REF!</definedName>
    <definedName name="XRefCopy34Row" hidden="1">#REF!</definedName>
    <definedName name="XRefCopy35" localSheetId="0" hidden="1">#REF!</definedName>
    <definedName name="XRefCopy35" localSheetId="1" hidden="1">#REF!</definedName>
    <definedName name="XRefCopy35" hidden="1">#REF!</definedName>
    <definedName name="XRefCopy35Row" localSheetId="0" hidden="1">#REF!</definedName>
    <definedName name="XRefCopy35Row" localSheetId="1" hidden="1">#REF!</definedName>
    <definedName name="XRefCopy35Row" hidden="1">#REF!</definedName>
    <definedName name="XRefCopy36Row" localSheetId="0" hidden="1">#REF!</definedName>
    <definedName name="XRefCopy36Row" localSheetId="1" hidden="1">#REF!</definedName>
    <definedName name="XRefCopy36Row" hidden="1">#REF!</definedName>
    <definedName name="XRefCopy37" localSheetId="0" hidden="1">#REF!</definedName>
    <definedName name="XRefCopy37" localSheetId="1" hidden="1">#REF!</definedName>
    <definedName name="XRefCopy37" hidden="1">#REF!</definedName>
    <definedName name="XRefCopy37Row" localSheetId="0" hidden="1">#REF!</definedName>
    <definedName name="XRefCopy37Row" localSheetId="1" hidden="1">#REF!</definedName>
    <definedName name="XRefCopy37Row" hidden="1">#REF!</definedName>
    <definedName name="XRefCopy38Row" localSheetId="0" hidden="1">#REF!</definedName>
    <definedName name="XRefCopy38Row" localSheetId="1" hidden="1">#REF!</definedName>
    <definedName name="XRefCopy38Row" hidden="1">#REF!</definedName>
    <definedName name="XRefCopy39Row" localSheetId="0" hidden="1">#REF!</definedName>
    <definedName name="XRefCopy39Row" localSheetId="1" hidden="1">#REF!</definedName>
    <definedName name="XRefCopy39Row" hidden="1">#REF!</definedName>
    <definedName name="XRefCopy4" localSheetId="0" hidden="1">#REF!</definedName>
    <definedName name="XRefCopy4" localSheetId="1" hidden="1">#REF!</definedName>
    <definedName name="XRefCopy4" hidden="1">#REF!</definedName>
    <definedName name="XRefCopy40Row" localSheetId="0" hidden="1">#REF!</definedName>
    <definedName name="XRefCopy40Row" localSheetId="1" hidden="1">#REF!</definedName>
    <definedName name="XRefCopy40Row" hidden="1">#REF!</definedName>
    <definedName name="XRefCopy41Row" localSheetId="0" hidden="1">#REF!</definedName>
    <definedName name="XRefCopy41Row" localSheetId="1" hidden="1">#REF!</definedName>
    <definedName name="XRefCopy41Row" hidden="1">#REF!</definedName>
    <definedName name="XRefCopy42Row" localSheetId="0" hidden="1">#REF!</definedName>
    <definedName name="XRefCopy42Row" localSheetId="1" hidden="1">#REF!</definedName>
    <definedName name="XRefCopy42Row" hidden="1">#REF!</definedName>
    <definedName name="XRefCopy43Row" localSheetId="0" hidden="1">#REF!</definedName>
    <definedName name="XRefCopy43Row" localSheetId="1" hidden="1">#REF!</definedName>
    <definedName name="XRefCopy43Row" hidden="1">#REF!</definedName>
    <definedName name="XRefCopy44Row" localSheetId="0" hidden="1">#REF!</definedName>
    <definedName name="XRefCopy44Row" localSheetId="1" hidden="1">#REF!</definedName>
    <definedName name="XRefCopy44Row" hidden="1">#REF!</definedName>
    <definedName name="XRefCopy45Row" localSheetId="0" hidden="1">#REF!</definedName>
    <definedName name="XRefCopy45Row" localSheetId="1" hidden="1">#REF!</definedName>
    <definedName name="XRefCopy45Row" hidden="1">#REF!</definedName>
    <definedName name="XRefCopy46Row" localSheetId="0" hidden="1">#REF!</definedName>
    <definedName name="XRefCopy46Row" localSheetId="1" hidden="1">#REF!</definedName>
    <definedName name="XRefCopy46Row" hidden="1">#REF!</definedName>
    <definedName name="XRefCopy47Row" localSheetId="0" hidden="1">#REF!</definedName>
    <definedName name="XRefCopy47Row" localSheetId="1" hidden="1">#REF!</definedName>
    <definedName name="XRefCopy47Row" hidden="1">#REF!</definedName>
    <definedName name="XRefCopy48Row" localSheetId="0" hidden="1">#REF!</definedName>
    <definedName name="XRefCopy48Row" localSheetId="1" hidden="1">#REF!</definedName>
    <definedName name="XRefCopy48Row" hidden="1">#REF!</definedName>
    <definedName name="XRefCopy49Row" localSheetId="0" hidden="1">#REF!</definedName>
    <definedName name="XRefCopy49Row" localSheetId="1" hidden="1">#REF!</definedName>
    <definedName name="XRefCopy49Row" hidden="1">#REF!</definedName>
    <definedName name="XRefCopy5" localSheetId="0" hidden="1">#REF!</definedName>
    <definedName name="XRefCopy5" localSheetId="1" hidden="1">#REF!</definedName>
    <definedName name="XRefCopy5" hidden="1">#REF!</definedName>
    <definedName name="XRefCopy50Row" localSheetId="0" hidden="1">#REF!</definedName>
    <definedName name="XRefCopy50Row" localSheetId="1" hidden="1">#REF!</definedName>
    <definedName name="XRefCopy50Row" hidden="1">#REF!</definedName>
    <definedName name="XRefCopy51" localSheetId="0" hidden="1">#REF!</definedName>
    <definedName name="XRefCopy51" localSheetId="1" hidden="1">#REF!</definedName>
    <definedName name="XRefCopy51" hidden="1">#REF!</definedName>
    <definedName name="XRefCopy51Row" localSheetId="0" hidden="1">#REF!</definedName>
    <definedName name="XRefCopy51Row" localSheetId="1" hidden="1">#REF!</definedName>
    <definedName name="XRefCopy51Row" hidden="1">#REF!</definedName>
    <definedName name="XRefCopy52Row" localSheetId="0" hidden="1">#REF!</definedName>
    <definedName name="XRefCopy52Row" localSheetId="1" hidden="1">#REF!</definedName>
    <definedName name="XRefCopy52Row" hidden="1">#REF!</definedName>
    <definedName name="XRefCopy53Row" localSheetId="0" hidden="1">#REF!</definedName>
    <definedName name="XRefCopy53Row" localSheetId="1" hidden="1">#REF!</definedName>
    <definedName name="XRefCopy53Row" hidden="1">#REF!</definedName>
    <definedName name="XRefCopy54Row" localSheetId="0" hidden="1">#REF!</definedName>
    <definedName name="XRefCopy54Row" localSheetId="1" hidden="1">#REF!</definedName>
    <definedName name="XRefCopy54Row" hidden="1">#REF!</definedName>
    <definedName name="XRefCopy55Row" localSheetId="0" hidden="1">#REF!</definedName>
    <definedName name="XRefCopy55Row" localSheetId="1" hidden="1">#REF!</definedName>
    <definedName name="XRefCopy55Row" hidden="1">#REF!</definedName>
    <definedName name="XRefCopy56Row" localSheetId="0" hidden="1">#REF!</definedName>
    <definedName name="XRefCopy56Row" localSheetId="1" hidden="1">#REF!</definedName>
    <definedName name="XRefCopy56Row" hidden="1">#REF!</definedName>
    <definedName name="XRefCopy58Row" localSheetId="0" hidden="1">#REF!</definedName>
    <definedName name="XRefCopy58Row" localSheetId="1" hidden="1">#REF!</definedName>
    <definedName name="XRefCopy58Row" hidden="1">#REF!</definedName>
    <definedName name="XRefCopy59Row" localSheetId="0" hidden="1">#REF!</definedName>
    <definedName name="XRefCopy59Row" localSheetId="1" hidden="1">#REF!</definedName>
    <definedName name="XRefCopy59Row" hidden="1">#REF!</definedName>
    <definedName name="XRefCopy60Row" localSheetId="0" hidden="1">#REF!</definedName>
    <definedName name="XRefCopy60Row" localSheetId="1" hidden="1">#REF!</definedName>
    <definedName name="XRefCopy60Row" hidden="1">#REF!</definedName>
    <definedName name="XRefCopy61Row" localSheetId="0" hidden="1">#REF!</definedName>
    <definedName name="XRefCopy61Row" localSheetId="1" hidden="1">#REF!</definedName>
    <definedName name="XRefCopy61Row" hidden="1">#REF!</definedName>
    <definedName name="XRefCopy62Row" localSheetId="0" hidden="1">#REF!</definedName>
    <definedName name="XRefCopy62Row" localSheetId="1" hidden="1">#REF!</definedName>
    <definedName name="XRefCopy62Row" hidden="1">#REF!</definedName>
    <definedName name="XRefCopy63Row" localSheetId="0" hidden="1">#REF!</definedName>
    <definedName name="XRefCopy63Row" localSheetId="1" hidden="1">#REF!</definedName>
    <definedName name="XRefCopy63Row" hidden="1">#REF!</definedName>
    <definedName name="XRefCopy64Row" localSheetId="0" hidden="1">#REF!</definedName>
    <definedName name="XRefCopy64Row" localSheetId="1" hidden="1">#REF!</definedName>
    <definedName name="XRefCopy64Row" hidden="1">#REF!</definedName>
    <definedName name="XRefCopy65Row" localSheetId="0" hidden="1">#REF!</definedName>
    <definedName name="XRefCopy65Row" localSheetId="1" hidden="1">#REF!</definedName>
    <definedName name="XRefCopy65Row" hidden="1">#REF!</definedName>
    <definedName name="XRefCopy66Row" localSheetId="0" hidden="1">#REF!</definedName>
    <definedName name="XRefCopy66Row" localSheetId="1" hidden="1">#REF!</definedName>
    <definedName name="XRefCopy66Row" hidden="1">#REF!</definedName>
    <definedName name="XRefCopy67Row" localSheetId="0" hidden="1">#REF!</definedName>
    <definedName name="XRefCopy67Row" localSheetId="1" hidden="1">#REF!</definedName>
    <definedName name="XRefCopy67Row" hidden="1">#REF!</definedName>
    <definedName name="XRefCopy68Row" localSheetId="0" hidden="1">#REF!</definedName>
    <definedName name="XRefCopy68Row" localSheetId="1" hidden="1">#REF!</definedName>
    <definedName name="XRefCopy68Row" hidden="1">#REF!</definedName>
    <definedName name="XRefCopy69Row" localSheetId="0" hidden="1">#REF!</definedName>
    <definedName name="XRefCopy69Row" localSheetId="1" hidden="1">#REF!</definedName>
    <definedName name="XRefCopy69Row" hidden="1">#REF!</definedName>
    <definedName name="XRefCopy6Row" localSheetId="0" hidden="1">#REF!</definedName>
    <definedName name="XRefCopy6Row" localSheetId="1" hidden="1">#REF!</definedName>
    <definedName name="XRefCopy6Row" hidden="1">#REF!</definedName>
    <definedName name="XRefCopy7" localSheetId="0" hidden="1">#REF!</definedName>
    <definedName name="XRefCopy7" localSheetId="1" hidden="1">#REF!</definedName>
    <definedName name="XRefCopy7" hidden="1">#REF!</definedName>
    <definedName name="XRefCopy70Row" localSheetId="0" hidden="1">#REF!</definedName>
    <definedName name="XRefCopy70Row" localSheetId="1" hidden="1">#REF!</definedName>
    <definedName name="XRefCopy70Row" hidden="1">#REF!</definedName>
    <definedName name="XRefCopy71Row" localSheetId="0" hidden="1">#REF!</definedName>
    <definedName name="XRefCopy71Row" localSheetId="1" hidden="1">#REF!</definedName>
    <definedName name="XRefCopy71Row" hidden="1">#REF!</definedName>
    <definedName name="XRefCopy72Row" localSheetId="0" hidden="1">#REF!</definedName>
    <definedName name="XRefCopy72Row" localSheetId="1" hidden="1">#REF!</definedName>
    <definedName name="XRefCopy72Row" hidden="1">#REF!</definedName>
    <definedName name="XRefCopy73Row" localSheetId="0" hidden="1">#REF!</definedName>
    <definedName name="XRefCopy73Row" localSheetId="1" hidden="1">#REF!</definedName>
    <definedName name="XRefCopy73Row" hidden="1">#REF!</definedName>
    <definedName name="XRefCopy74Row" localSheetId="0" hidden="1">#REF!</definedName>
    <definedName name="XRefCopy74Row" localSheetId="1" hidden="1">#REF!</definedName>
    <definedName name="XRefCopy74Row" hidden="1">#REF!</definedName>
    <definedName name="XRefCopy75Row" localSheetId="0" hidden="1">#REF!</definedName>
    <definedName name="XRefCopy75Row" localSheetId="1" hidden="1">#REF!</definedName>
    <definedName name="XRefCopy75Row" hidden="1">#REF!</definedName>
    <definedName name="XRefCopy76Row" localSheetId="0" hidden="1">#REF!</definedName>
    <definedName name="XRefCopy76Row" localSheetId="1" hidden="1">#REF!</definedName>
    <definedName name="XRefCopy76Row" hidden="1">#REF!</definedName>
    <definedName name="XRefCopy77Row" localSheetId="0" hidden="1">#REF!</definedName>
    <definedName name="XRefCopy77Row" localSheetId="1" hidden="1">#REF!</definedName>
    <definedName name="XRefCopy77Row" hidden="1">#REF!</definedName>
    <definedName name="XRefCopy79Row" localSheetId="0" hidden="1">#REF!</definedName>
    <definedName name="XRefCopy79Row" localSheetId="1" hidden="1">#REF!</definedName>
    <definedName name="XRefCopy79Row" hidden="1">#REF!</definedName>
    <definedName name="XRefCopy7Row" localSheetId="0" hidden="1">#REF!</definedName>
    <definedName name="XRefCopy7Row" localSheetId="1" hidden="1">#REF!</definedName>
    <definedName name="XRefCopy7Row" hidden="1">#REF!</definedName>
    <definedName name="XRefCopy8" localSheetId="0" hidden="1">#REF!</definedName>
    <definedName name="XRefCopy8" localSheetId="1" hidden="1">#REF!</definedName>
    <definedName name="XRefCopy8" hidden="1">#REF!</definedName>
    <definedName name="XRefCopy80Row" localSheetId="0" hidden="1">#REF!</definedName>
    <definedName name="XRefCopy80Row" localSheetId="1" hidden="1">#REF!</definedName>
    <definedName name="XRefCopy80Row" hidden="1">#REF!</definedName>
    <definedName name="XRefCopy81Row" localSheetId="0" hidden="1">#REF!</definedName>
    <definedName name="XRefCopy81Row" localSheetId="1" hidden="1">#REF!</definedName>
    <definedName name="XRefCopy81Row" hidden="1">#REF!</definedName>
    <definedName name="XRefCopy82Row" localSheetId="0" hidden="1">#REF!</definedName>
    <definedName name="XRefCopy82Row" localSheetId="1" hidden="1">#REF!</definedName>
    <definedName name="XRefCopy82Row" hidden="1">#REF!</definedName>
    <definedName name="XRefCopy9Row" localSheetId="0" hidden="1">#REF!</definedName>
    <definedName name="XRefCopy9Row" localSheetId="1" hidden="1">#REF!</definedName>
    <definedName name="XRefCopy9Row" hidden="1">#REF!</definedName>
    <definedName name="XRefCopyRangeCount" hidden="1">1</definedName>
    <definedName name="XRefPaste1" localSheetId="0" hidden="1">#REF!</definedName>
    <definedName name="XRefPaste1" localSheetId="1" hidden="1">#REF!</definedName>
    <definedName name="XRefPaste1" hidden="1">#REF!</definedName>
    <definedName name="XRefPaste11" localSheetId="0" hidden="1">#REF!</definedName>
    <definedName name="XRefPaste11" localSheetId="1" hidden="1">#REF!</definedName>
    <definedName name="XRefPaste11" hidden="1">#REF!</definedName>
    <definedName name="XRefPaste11Row" localSheetId="0" hidden="1">#REF!</definedName>
    <definedName name="XRefPaste11Row" localSheetId="1" hidden="1">#REF!</definedName>
    <definedName name="XRefPaste11Row" hidden="1">#REF!</definedName>
    <definedName name="XRefPaste12Row" localSheetId="0" hidden="1">#REF!</definedName>
    <definedName name="XRefPaste12Row" localSheetId="1" hidden="1">#REF!</definedName>
    <definedName name="XRefPaste12Row" hidden="1">#REF!</definedName>
    <definedName name="XRefPaste13" localSheetId="0" hidden="1">#REF!</definedName>
    <definedName name="XRefPaste13" localSheetId="1" hidden="1">#REF!</definedName>
    <definedName name="XRefPaste13" hidden="1">#REF!</definedName>
    <definedName name="XRefPaste14" localSheetId="0" hidden="1">#REF!</definedName>
    <definedName name="XRefPaste14" localSheetId="1" hidden="1">#REF!</definedName>
    <definedName name="XRefPaste14" hidden="1">#REF!</definedName>
    <definedName name="XRefPaste14Row" localSheetId="0" hidden="1">#REF!</definedName>
    <definedName name="XRefPaste14Row" localSheetId="1" hidden="1">#REF!</definedName>
    <definedName name="XRefPaste14Row" hidden="1">#REF!</definedName>
    <definedName name="XRefPaste15" localSheetId="0" hidden="1">#REF!</definedName>
    <definedName name="XRefPaste15" localSheetId="1" hidden="1">#REF!</definedName>
    <definedName name="XRefPaste15" hidden="1">#REF!</definedName>
    <definedName name="XRefPaste15Row" localSheetId="0" hidden="1">#REF!</definedName>
    <definedName name="XRefPaste15Row" localSheetId="1" hidden="1">#REF!</definedName>
    <definedName name="XRefPaste15Row" hidden="1">#REF!</definedName>
    <definedName name="XRefPaste16" localSheetId="0" hidden="1">#REF!</definedName>
    <definedName name="XRefPaste16" localSheetId="1" hidden="1">#REF!</definedName>
    <definedName name="XRefPaste16" hidden="1">#REF!</definedName>
    <definedName name="XRefPaste16Row" localSheetId="0" hidden="1">#REF!</definedName>
    <definedName name="XRefPaste16Row" localSheetId="1" hidden="1">#REF!</definedName>
    <definedName name="XRefPaste16Row" hidden="1">#REF!</definedName>
    <definedName name="XRefPaste17Row" localSheetId="0" hidden="1">#REF!</definedName>
    <definedName name="XRefPaste17Row" localSheetId="1" hidden="1">#REF!</definedName>
    <definedName name="XRefPaste17Row" hidden="1">#REF!</definedName>
    <definedName name="XRefPaste18Row" localSheetId="0" hidden="1">#REF!</definedName>
    <definedName name="XRefPaste18Row" localSheetId="1" hidden="1">#REF!</definedName>
    <definedName name="XRefPaste18Row" hidden="1">#REF!</definedName>
    <definedName name="XRefPaste19Row" localSheetId="0" hidden="1">#REF!</definedName>
    <definedName name="XRefPaste19Row" localSheetId="1" hidden="1">#REF!</definedName>
    <definedName name="XRefPaste19Row" hidden="1">#REF!</definedName>
    <definedName name="XRefPaste1Row" localSheetId="0" hidden="1">#REF!</definedName>
    <definedName name="XRefPaste1Row" localSheetId="1" hidden="1">#REF!</definedName>
    <definedName name="XRefPaste1Row" hidden="1">#REF!</definedName>
    <definedName name="XRefPaste2" localSheetId="0" hidden="1">#REF!</definedName>
    <definedName name="XRefPaste2" localSheetId="1" hidden="1">#REF!</definedName>
    <definedName name="XRefPaste2" hidden="1">#REF!</definedName>
    <definedName name="XRefPaste20" localSheetId="0" hidden="1">#REF!</definedName>
    <definedName name="XRefPaste20" localSheetId="1" hidden="1">#REF!</definedName>
    <definedName name="XRefPaste20" hidden="1">#REF!</definedName>
    <definedName name="XRefPaste21" localSheetId="0" hidden="1">#REF!</definedName>
    <definedName name="XRefPaste21" localSheetId="1" hidden="1">#REF!</definedName>
    <definedName name="XRefPaste21" hidden="1">#REF!</definedName>
    <definedName name="XRefPaste21Row" localSheetId="0" hidden="1">#REF!</definedName>
    <definedName name="XRefPaste21Row" localSheetId="1" hidden="1">#REF!</definedName>
    <definedName name="XRefPaste21Row" hidden="1">#REF!</definedName>
    <definedName name="XRefPaste22" localSheetId="0" hidden="1">#REF!</definedName>
    <definedName name="XRefPaste22" localSheetId="1" hidden="1">#REF!</definedName>
    <definedName name="XRefPaste22" hidden="1">#REF!</definedName>
    <definedName name="XRefPaste23" localSheetId="0" hidden="1">#REF!</definedName>
    <definedName name="XRefPaste23" localSheetId="1" hidden="1">#REF!</definedName>
    <definedName name="XRefPaste23" hidden="1">#REF!</definedName>
    <definedName name="XRefPaste23Row" localSheetId="0" hidden="1">#REF!</definedName>
    <definedName name="XRefPaste23Row" localSheetId="1" hidden="1">#REF!</definedName>
    <definedName name="XRefPaste23Row" hidden="1">#REF!</definedName>
    <definedName name="XRefPaste24Row" localSheetId="0" hidden="1">#REF!</definedName>
    <definedName name="XRefPaste24Row" localSheetId="1" hidden="1">#REF!</definedName>
    <definedName name="XRefPaste24Row" hidden="1">#REF!</definedName>
    <definedName name="XRefPaste25" localSheetId="0" hidden="1">#REF!</definedName>
    <definedName name="XRefPaste25" localSheetId="1" hidden="1">#REF!</definedName>
    <definedName name="XRefPaste25" hidden="1">#REF!</definedName>
    <definedName name="XRefPaste25Row" localSheetId="0" hidden="1">#REF!</definedName>
    <definedName name="XRefPaste25Row" localSheetId="1" hidden="1">#REF!</definedName>
    <definedName name="XRefPaste25Row" hidden="1">#REF!</definedName>
    <definedName name="XRefPaste26Row" localSheetId="0" hidden="1">#REF!</definedName>
    <definedName name="XRefPaste26Row" localSheetId="1" hidden="1">#REF!</definedName>
    <definedName name="XRefPaste26Row" hidden="1">#REF!</definedName>
    <definedName name="XRefPaste27" localSheetId="0" hidden="1">#REF!</definedName>
    <definedName name="XRefPaste27" localSheetId="1" hidden="1">#REF!</definedName>
    <definedName name="XRefPaste27" hidden="1">#REF!</definedName>
    <definedName name="XRefPaste27Row" localSheetId="0" hidden="1">#REF!</definedName>
    <definedName name="XRefPaste27Row" localSheetId="1" hidden="1">#REF!</definedName>
    <definedName name="XRefPaste27Row" hidden="1">#REF!</definedName>
    <definedName name="XRefPaste28Row" localSheetId="0" hidden="1">#REF!</definedName>
    <definedName name="XRefPaste28Row" localSheetId="1" hidden="1">#REF!</definedName>
    <definedName name="XRefPaste28Row" hidden="1">#REF!</definedName>
    <definedName name="XRefPaste29" localSheetId="0" hidden="1">#REF!</definedName>
    <definedName name="XRefPaste29" localSheetId="1" hidden="1">#REF!</definedName>
    <definedName name="XRefPaste29" hidden="1">#REF!</definedName>
    <definedName name="XRefPaste29Row" localSheetId="0" hidden="1">#REF!</definedName>
    <definedName name="XRefPaste29Row" localSheetId="1" hidden="1">#REF!</definedName>
    <definedName name="XRefPaste29Row" hidden="1">#REF!</definedName>
    <definedName name="XRefPaste2Row" localSheetId="0" hidden="1">#REF!</definedName>
    <definedName name="XRefPaste2Row" localSheetId="1" hidden="1">#REF!</definedName>
    <definedName name="XRefPaste2Row" hidden="1">#REF!</definedName>
    <definedName name="XRefPaste3" localSheetId="0" hidden="1">#REF!</definedName>
    <definedName name="XRefPaste3" localSheetId="1" hidden="1">#REF!</definedName>
    <definedName name="XRefPaste3" hidden="1">#REF!</definedName>
    <definedName name="XRefPaste30" localSheetId="0" hidden="1">#REF!</definedName>
    <definedName name="XRefPaste30" localSheetId="1" hidden="1">#REF!</definedName>
    <definedName name="XRefPaste30" hidden="1">#REF!</definedName>
    <definedName name="XRefPaste30Row" localSheetId="0" hidden="1">#REF!</definedName>
    <definedName name="XRefPaste30Row" localSheetId="1" hidden="1">#REF!</definedName>
    <definedName name="XRefPaste30Row" hidden="1">#REF!</definedName>
    <definedName name="XRefPaste31" localSheetId="0" hidden="1">#REF!</definedName>
    <definedName name="XRefPaste31" localSheetId="1" hidden="1">#REF!</definedName>
    <definedName name="XRefPaste31" hidden="1">#REF!</definedName>
    <definedName name="XRefPaste31Row" localSheetId="0" hidden="1">#REF!</definedName>
    <definedName name="XRefPaste31Row" localSheetId="1" hidden="1">#REF!</definedName>
    <definedName name="XRefPaste31Row" hidden="1">#REF!</definedName>
    <definedName name="XRefPaste32Row" localSheetId="0" hidden="1">#REF!</definedName>
    <definedName name="XRefPaste32Row" localSheetId="1" hidden="1">#REF!</definedName>
    <definedName name="XRefPaste32Row" hidden="1">#REF!</definedName>
    <definedName name="XRefPaste33" localSheetId="0" hidden="1">#REF!</definedName>
    <definedName name="XRefPaste33" localSheetId="1" hidden="1">#REF!</definedName>
    <definedName name="XRefPaste33" hidden="1">#REF!</definedName>
    <definedName name="XRefPaste33Row" localSheetId="0" hidden="1">#REF!</definedName>
    <definedName name="XRefPaste33Row" localSheetId="1" hidden="1">#REF!</definedName>
    <definedName name="XRefPaste33Row" hidden="1">#REF!</definedName>
    <definedName name="XRefPaste34Row" localSheetId="0" hidden="1">#REF!</definedName>
    <definedName name="XRefPaste34Row" localSheetId="1" hidden="1">#REF!</definedName>
    <definedName name="XRefPaste34Row" hidden="1">#REF!</definedName>
    <definedName name="XRefPaste35" localSheetId="0" hidden="1">#REF!</definedName>
    <definedName name="XRefPaste35" localSheetId="1" hidden="1">#REF!</definedName>
    <definedName name="XRefPaste35" hidden="1">#REF!</definedName>
    <definedName name="XRefPaste35Row" localSheetId="0" hidden="1">#REF!</definedName>
    <definedName name="XRefPaste35Row" localSheetId="1" hidden="1">#REF!</definedName>
    <definedName name="XRefPaste35Row" hidden="1">#REF!</definedName>
    <definedName name="XRefPaste36" localSheetId="0" hidden="1">#REF!</definedName>
    <definedName name="XRefPaste36" localSheetId="1" hidden="1">#REF!</definedName>
    <definedName name="XRefPaste36" hidden="1">#REF!</definedName>
    <definedName name="XRefPaste36Row" localSheetId="0" hidden="1">#REF!</definedName>
    <definedName name="XRefPaste36Row" localSheetId="1" hidden="1">#REF!</definedName>
    <definedName name="XRefPaste36Row" hidden="1">#REF!</definedName>
    <definedName name="XRefPaste37" localSheetId="0" hidden="1">#REF!</definedName>
    <definedName name="XRefPaste37" localSheetId="1" hidden="1">#REF!</definedName>
    <definedName name="XRefPaste37" hidden="1">#REF!</definedName>
    <definedName name="XRefPaste37Row" localSheetId="0" hidden="1">#REF!</definedName>
    <definedName name="XRefPaste37Row" localSheetId="1" hidden="1">#REF!</definedName>
    <definedName name="XRefPaste37Row" hidden="1">#REF!</definedName>
    <definedName name="XRefPaste38" localSheetId="0" hidden="1">#REF!</definedName>
    <definedName name="XRefPaste38" localSheetId="1" hidden="1">#REF!</definedName>
    <definedName name="XRefPaste38" hidden="1">#REF!</definedName>
    <definedName name="XRefPaste38Row" localSheetId="0" hidden="1">#REF!</definedName>
    <definedName name="XRefPaste38Row" localSheetId="1" hidden="1">#REF!</definedName>
    <definedName name="XRefPaste38Row" hidden="1">#REF!</definedName>
    <definedName name="XRefPaste39" localSheetId="0" hidden="1">#REF!</definedName>
    <definedName name="XRefPaste39" localSheetId="1" hidden="1">#REF!</definedName>
    <definedName name="XRefPaste39" hidden="1">#REF!</definedName>
    <definedName name="XRefPaste39Row" localSheetId="0" hidden="1">#REF!</definedName>
    <definedName name="XRefPaste39Row" localSheetId="1" hidden="1">#REF!</definedName>
    <definedName name="XRefPaste39Row" hidden="1">#REF!</definedName>
    <definedName name="XRefPaste3Row" localSheetId="0" hidden="1">#REF!</definedName>
    <definedName name="XRefPaste3Row" localSheetId="1" hidden="1">#REF!</definedName>
    <definedName name="XRefPaste3Row" hidden="1">#REF!</definedName>
    <definedName name="XRefPaste4" localSheetId="0" hidden="1">#REF!</definedName>
    <definedName name="XRefPaste4" localSheetId="1" hidden="1">#REF!</definedName>
    <definedName name="XRefPaste4" hidden="1">#REF!</definedName>
    <definedName name="XRefPaste40" localSheetId="0" hidden="1">#REF!</definedName>
    <definedName name="XRefPaste40" localSheetId="1" hidden="1">#REF!</definedName>
    <definedName name="XRefPaste40" hidden="1">#REF!</definedName>
    <definedName name="XRefPaste40Row" localSheetId="0" hidden="1">#REF!</definedName>
    <definedName name="XRefPaste40Row" localSheetId="1" hidden="1">#REF!</definedName>
    <definedName name="XRefPaste40Row" hidden="1">#REF!</definedName>
    <definedName name="XRefPaste41" localSheetId="0" hidden="1">#REF!</definedName>
    <definedName name="XRefPaste41" localSheetId="1" hidden="1">#REF!</definedName>
    <definedName name="XRefPaste41" hidden="1">#REF!</definedName>
    <definedName name="XRefPaste41Row" localSheetId="0" hidden="1">#REF!</definedName>
    <definedName name="XRefPaste41Row" localSheetId="1" hidden="1">#REF!</definedName>
    <definedName name="XRefPaste41Row" hidden="1">#REF!</definedName>
    <definedName name="XRefPaste42" localSheetId="0" hidden="1">#REF!</definedName>
    <definedName name="XRefPaste42" localSheetId="1" hidden="1">#REF!</definedName>
    <definedName name="XRefPaste42" hidden="1">#REF!</definedName>
    <definedName name="XRefPaste42Row" localSheetId="0" hidden="1">#REF!</definedName>
    <definedName name="XRefPaste42Row" localSheetId="1" hidden="1">#REF!</definedName>
    <definedName name="XRefPaste42Row" hidden="1">#REF!</definedName>
    <definedName name="XRefPaste43" localSheetId="0" hidden="1">#REF!</definedName>
    <definedName name="XRefPaste43" localSheetId="1" hidden="1">#REF!</definedName>
    <definedName name="XRefPaste43" hidden="1">#REF!</definedName>
    <definedName name="XRefPaste43Row" localSheetId="0" hidden="1">#REF!</definedName>
    <definedName name="XRefPaste43Row" localSheetId="1" hidden="1">#REF!</definedName>
    <definedName name="XRefPaste43Row" hidden="1">#REF!</definedName>
    <definedName name="XRefPaste44" localSheetId="0" hidden="1">#REF!</definedName>
    <definedName name="XRefPaste44" localSheetId="1" hidden="1">#REF!</definedName>
    <definedName name="XRefPaste44" hidden="1">#REF!</definedName>
    <definedName name="XRefPaste44Row" localSheetId="0" hidden="1">#REF!</definedName>
    <definedName name="XRefPaste44Row" localSheetId="1" hidden="1">#REF!</definedName>
    <definedName name="XRefPaste44Row" hidden="1">#REF!</definedName>
    <definedName name="XRefPaste45" localSheetId="0" hidden="1">#REF!</definedName>
    <definedName name="XRefPaste45" localSheetId="1" hidden="1">#REF!</definedName>
    <definedName name="XRefPaste45" hidden="1">#REF!</definedName>
    <definedName name="XRefPaste45Row" localSheetId="0" hidden="1">#REF!</definedName>
    <definedName name="XRefPaste45Row" localSheetId="1" hidden="1">#REF!</definedName>
    <definedName name="XRefPaste45Row" hidden="1">#REF!</definedName>
    <definedName name="XRefPaste46" localSheetId="0" hidden="1">#REF!</definedName>
    <definedName name="XRefPaste46" localSheetId="1" hidden="1">#REF!</definedName>
    <definedName name="XRefPaste46" hidden="1">#REF!</definedName>
    <definedName name="XRefPaste46Row" localSheetId="0" hidden="1">#REF!</definedName>
    <definedName name="XRefPaste46Row" localSheetId="1" hidden="1">#REF!</definedName>
    <definedName name="XRefPaste46Row" hidden="1">#REF!</definedName>
    <definedName name="XRefPaste47" localSheetId="0" hidden="1">#REF!</definedName>
    <definedName name="XRefPaste47" localSheetId="1" hidden="1">#REF!</definedName>
    <definedName name="XRefPaste47" hidden="1">#REF!</definedName>
    <definedName name="XRefPaste47Row" localSheetId="0" hidden="1">#REF!</definedName>
    <definedName name="XRefPaste47Row" localSheetId="1" hidden="1">#REF!</definedName>
    <definedName name="XRefPaste47Row" hidden="1">#REF!</definedName>
    <definedName name="XRefPaste48Row" localSheetId="0" hidden="1">#REF!</definedName>
    <definedName name="XRefPaste48Row" localSheetId="1" hidden="1">#REF!</definedName>
    <definedName name="XRefPaste48Row" hidden="1">#REF!</definedName>
    <definedName name="XRefPaste49Row" localSheetId="0" hidden="1">#REF!</definedName>
    <definedName name="XRefPaste49Row" localSheetId="1" hidden="1">#REF!</definedName>
    <definedName name="XRefPaste49Row" hidden="1">#REF!</definedName>
    <definedName name="XRefPaste4Row" localSheetId="0" hidden="1">#REF!</definedName>
    <definedName name="XRefPaste4Row" localSheetId="1" hidden="1">#REF!</definedName>
    <definedName name="XRefPaste4Row" hidden="1">#REF!</definedName>
    <definedName name="XRefPaste5" localSheetId="0" hidden="1">#REF!</definedName>
    <definedName name="XRefPaste5" localSheetId="1" hidden="1">#REF!</definedName>
    <definedName name="XRefPaste5" hidden="1">#REF!</definedName>
    <definedName name="XRefPaste50Row" localSheetId="0" hidden="1">#REF!</definedName>
    <definedName name="XRefPaste50Row" localSheetId="1" hidden="1">#REF!</definedName>
    <definedName name="XRefPaste50Row" hidden="1">#REF!</definedName>
    <definedName name="XRefPaste51Row" localSheetId="0" hidden="1">#REF!</definedName>
    <definedName name="XRefPaste51Row" localSheetId="1" hidden="1">#REF!</definedName>
    <definedName name="XRefPaste51Row" hidden="1">#REF!</definedName>
    <definedName name="XRefPaste52Row" localSheetId="0" hidden="1">#REF!</definedName>
    <definedName name="XRefPaste52Row" localSheetId="1" hidden="1">#REF!</definedName>
    <definedName name="XRefPaste52Row" hidden="1">#REF!</definedName>
    <definedName name="XRefPaste53Row" localSheetId="0" hidden="1">#REF!</definedName>
    <definedName name="XRefPaste53Row" localSheetId="1" hidden="1">#REF!</definedName>
    <definedName name="XRefPaste53Row" hidden="1">#REF!</definedName>
    <definedName name="XRefPaste54" localSheetId="0" hidden="1">#REF!</definedName>
    <definedName name="XRefPaste54" localSheetId="1" hidden="1">#REF!</definedName>
    <definedName name="XRefPaste54" hidden="1">#REF!</definedName>
    <definedName name="XRefPaste54Row" localSheetId="0" hidden="1">#REF!</definedName>
    <definedName name="XRefPaste54Row" localSheetId="1" hidden="1">#REF!</definedName>
    <definedName name="XRefPaste54Row" hidden="1">#REF!</definedName>
    <definedName name="XRefPaste55Row" localSheetId="0" hidden="1">#REF!</definedName>
    <definedName name="XRefPaste55Row" localSheetId="1" hidden="1">#REF!</definedName>
    <definedName name="XRefPaste55Row" hidden="1">#REF!</definedName>
    <definedName name="XRefPaste56Row" localSheetId="0" hidden="1">#REF!</definedName>
    <definedName name="XRefPaste56Row" localSheetId="1" hidden="1">#REF!</definedName>
    <definedName name="XRefPaste56Row" hidden="1">#REF!</definedName>
    <definedName name="XRefPaste57Row" localSheetId="0" hidden="1">#REF!</definedName>
    <definedName name="XRefPaste57Row" localSheetId="1" hidden="1">#REF!</definedName>
    <definedName name="XRefPaste57Row" hidden="1">#REF!</definedName>
    <definedName name="XRefPaste58Row" localSheetId="0" hidden="1">#REF!</definedName>
    <definedName name="XRefPaste58Row" localSheetId="1" hidden="1">#REF!</definedName>
    <definedName name="XRefPaste58Row" hidden="1">#REF!</definedName>
    <definedName name="XRefPaste59Row" localSheetId="0" hidden="1">#REF!</definedName>
    <definedName name="XRefPaste59Row" localSheetId="1" hidden="1">#REF!</definedName>
    <definedName name="XRefPaste59Row" hidden="1">#REF!</definedName>
    <definedName name="XRefPaste5Row" localSheetId="0" hidden="1">#REF!</definedName>
    <definedName name="XRefPaste5Row" localSheetId="1" hidden="1">#REF!</definedName>
    <definedName name="XRefPaste5Row" hidden="1">#REF!</definedName>
    <definedName name="XRefPaste60Row" localSheetId="0" hidden="1">#REF!</definedName>
    <definedName name="XRefPaste60Row" localSheetId="1" hidden="1">#REF!</definedName>
    <definedName name="XRefPaste60Row" hidden="1">#REF!</definedName>
    <definedName name="XRefPaste61Row" localSheetId="0" hidden="1">#REF!</definedName>
    <definedName name="XRefPaste61Row" localSheetId="1" hidden="1">#REF!</definedName>
    <definedName name="XRefPaste61Row" hidden="1">#REF!</definedName>
    <definedName name="XRefPaste62" localSheetId="0" hidden="1">#REF!</definedName>
    <definedName name="XRefPaste62" localSheetId="1" hidden="1">#REF!</definedName>
    <definedName name="XRefPaste62" hidden="1">#REF!</definedName>
    <definedName name="XRefPaste62Row" localSheetId="0" hidden="1">#REF!</definedName>
    <definedName name="XRefPaste62Row" localSheetId="1" hidden="1">#REF!</definedName>
    <definedName name="XRefPaste62Row" hidden="1">#REF!</definedName>
    <definedName name="XRefPaste63Row" localSheetId="0" hidden="1">#REF!</definedName>
    <definedName name="XRefPaste63Row" localSheetId="1" hidden="1">#REF!</definedName>
    <definedName name="XRefPaste63Row" hidden="1">#REF!</definedName>
    <definedName name="XRefPaste64Row" localSheetId="0" hidden="1">#REF!</definedName>
    <definedName name="XRefPaste64Row" localSheetId="1" hidden="1">#REF!</definedName>
    <definedName name="XRefPaste64Row" hidden="1">#REF!</definedName>
    <definedName name="XRefPaste65Row" localSheetId="0" hidden="1">#REF!</definedName>
    <definedName name="XRefPaste65Row" localSheetId="1" hidden="1">#REF!</definedName>
    <definedName name="XRefPaste65Row" hidden="1">#REF!</definedName>
    <definedName name="XRefPaste66Row" localSheetId="0" hidden="1">#REF!</definedName>
    <definedName name="XRefPaste66Row" localSheetId="1" hidden="1">#REF!</definedName>
    <definedName name="XRefPaste66Row" hidden="1">#REF!</definedName>
    <definedName name="XRefPaste67Row" localSheetId="0" hidden="1">#REF!</definedName>
    <definedName name="XRefPaste67Row" localSheetId="1" hidden="1">#REF!</definedName>
    <definedName name="XRefPaste67Row" hidden="1">#REF!</definedName>
    <definedName name="XRefPaste68Row" localSheetId="0" hidden="1">#REF!</definedName>
    <definedName name="XRefPaste68Row" localSheetId="1" hidden="1">#REF!</definedName>
    <definedName name="XRefPaste68Row" hidden="1">#REF!</definedName>
    <definedName name="XRefPaste69Row" localSheetId="0" hidden="1">#REF!</definedName>
    <definedName name="XRefPaste69Row" localSheetId="1" hidden="1">#REF!</definedName>
    <definedName name="XRefPaste69Row" hidden="1">#REF!</definedName>
    <definedName name="XRefPaste7" localSheetId="0" hidden="1">#REF!</definedName>
    <definedName name="XRefPaste7" localSheetId="1" hidden="1">#REF!</definedName>
    <definedName name="XRefPaste7" hidden="1">#REF!</definedName>
    <definedName name="XRefPaste70Row" localSheetId="0" hidden="1">#REF!</definedName>
    <definedName name="XRefPaste70Row" localSheetId="1" hidden="1">#REF!</definedName>
    <definedName name="XRefPaste70Row" hidden="1">#REF!</definedName>
    <definedName name="XRefPaste71Row" localSheetId="0" hidden="1">#REF!</definedName>
    <definedName name="XRefPaste71Row" localSheetId="1" hidden="1">#REF!</definedName>
    <definedName name="XRefPaste71Row" hidden="1">#REF!</definedName>
    <definedName name="XRefPaste72Row" localSheetId="0" hidden="1">#REF!</definedName>
    <definedName name="XRefPaste72Row" localSheetId="1" hidden="1">#REF!</definedName>
    <definedName name="XRefPaste72Row" hidden="1">#REF!</definedName>
    <definedName name="XRefPaste73Row" localSheetId="0" hidden="1">#REF!</definedName>
    <definedName name="XRefPaste73Row" localSheetId="1" hidden="1">#REF!</definedName>
    <definedName name="XRefPaste73Row" hidden="1">#REF!</definedName>
    <definedName name="XRefPaste74Row" localSheetId="0" hidden="1">#REF!</definedName>
    <definedName name="XRefPaste74Row" localSheetId="1" hidden="1">#REF!</definedName>
    <definedName name="XRefPaste74Row" hidden="1">#REF!</definedName>
    <definedName name="XRefPaste75Row" localSheetId="0" hidden="1">#REF!</definedName>
    <definedName name="XRefPaste75Row" localSheetId="1" hidden="1">#REF!</definedName>
    <definedName name="XRefPaste75Row" hidden="1">#REF!</definedName>
    <definedName name="XRefPaste76Row" localSheetId="0" hidden="1">#REF!</definedName>
    <definedName name="XRefPaste76Row" localSheetId="1" hidden="1">#REF!</definedName>
    <definedName name="XRefPaste76Row" hidden="1">#REF!</definedName>
    <definedName name="XRefPaste77Row" localSheetId="0" hidden="1">#REF!</definedName>
    <definedName name="XRefPaste77Row" localSheetId="1" hidden="1">#REF!</definedName>
    <definedName name="XRefPaste77Row" hidden="1">#REF!</definedName>
    <definedName name="XRefPaste7Row" localSheetId="0" hidden="1">#REF!</definedName>
    <definedName name="XRefPaste7Row" localSheetId="1" hidden="1">#REF!</definedName>
    <definedName name="XRefPaste7Row" hidden="1">#REF!</definedName>
    <definedName name="XRefPaste8" localSheetId="0" hidden="1">#REF!</definedName>
    <definedName name="XRefPaste8" localSheetId="1" hidden="1">#REF!</definedName>
    <definedName name="XRefPaste8" hidden="1">#REF!</definedName>
    <definedName name="XRefPaste8Row" localSheetId="0" hidden="1">#REF!</definedName>
    <definedName name="XRefPaste8Row" localSheetId="1" hidden="1">#REF!</definedName>
    <definedName name="XRefPaste8Row" hidden="1">#REF!</definedName>
    <definedName name="XRefPaste9Row" localSheetId="0" hidden="1">#REF!</definedName>
    <definedName name="XRefPaste9Row" localSheetId="1" hidden="1">#REF!</definedName>
    <definedName name="XRefPaste9Row" hidden="1">#REF!</definedName>
    <definedName name="XRefPasteRangeCount" hidden="1">4</definedName>
    <definedName name="XS" hidden="1">{#N/A,#N/A,FALSE,"을지 (4)";#N/A,#N/A,FALSE,"을지 (5)";#N/A,#N/A,FALSE,"을지 (6)"}</definedName>
    <definedName name="zb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na" hidden="1">{#N/A,#N/A,FALSE,"Aging Summary";#N/A,#N/A,FALSE,"Ratio Analysis";#N/A,#N/A,FALSE,"Test 120 Day Accts";#N/A,#N/A,FALSE,"Tickmarks"}</definedName>
    <definedName name="zv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ZX" hidden="1">{#N/A,#N/A,FALSE,"초도품";#N/A,#N/A,FALSE,"초도품 (2)";#N/A,#N/A,FALSE,"초도품 (3)";#N/A,#N/A,FALSE,"초도품 (4)";#N/A,#N/A,FALSE,"초도품 (5)";#N/A,#N/A,FALSE,"초도품 (6)"}</definedName>
    <definedName name="zzzzv" hidden="1">{#N/A,#N/A,FALSE,"Aging Summary";#N/A,#N/A,FALSE,"Ratio Analysis";#N/A,#N/A,FALSE,"Test 120 Day Accts";#N/A,#N/A,FALSE,"Tickmarks"}</definedName>
    <definedName name="ппп" localSheetId="0" hidden="1">#REF!</definedName>
    <definedName name="ппп" localSheetId="1" hidden="1">#REF!</definedName>
    <definedName name="ппп" hidden="1">#REF!</definedName>
    <definedName name="ㄱㅇ" hidden="1">{#N/A,#N/A,FALSE,"단축1";#N/A,#N/A,FALSE,"단축2";#N/A,#N/A,FALSE,"단축3";#N/A,#N/A,FALSE,"장축";#N/A,#N/A,FALSE,"4WD"}</definedName>
    <definedName name="가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나다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가아ㅓ라어" hidden="1">{#N/A,#N/A,FALSE,"초도품";#N/A,#N/A,FALSE,"초도품 (2)";#N/A,#N/A,FALSE,"초도품 (3)";#N/A,#N/A,FALSE,"초도품 (4)";#N/A,#N/A,FALSE,"초도품 (5)";#N/A,#N/A,FALSE,"초도품 (6)"}</definedName>
    <definedName name="개" hidden="1">{#N/A,#N/A,FALSE,"주요여수신";#N/A,#N/A,FALSE,"수신금리";#N/A,#N/A,FALSE,"대출금리";#N/A,#N/A,FALSE,"신규대출";#N/A,#N/A,FALSE,"총액대출"}</definedName>
    <definedName name="결손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손등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결ㅈ제ㅔㅔ" hidden="1">{#N/A,#N/A,FALSE,"주요여수신";#N/A,#N/A,FALSE,"수신금리";#N/A,#N/A,FALSE,"대출금리";#N/A,#N/A,FALSE,"신규대출";#N/A,#N/A,FALSE,"총액대출"}</definedName>
    <definedName name="결ㅈ제ㅔㅔㅔ" hidden="1">{#N/A,#N/A,FALSE,"주요여수신";#N/A,#N/A,FALSE,"수신금리";#N/A,#N/A,FALSE,"대출금리";#N/A,#N/A,FALSE,"신규대출";#N/A,#N/A,FALSE,"총액대출"}</definedName>
    <definedName name="결제2" hidden="1">{#N/A,#N/A,FALSE,"주요여수신";#N/A,#N/A,FALSE,"수신금리";#N/A,#N/A,FALSE,"대출금리";#N/A,#N/A,FALSE,"신규대출";#N/A,#N/A,FALSE,"총액대출"}</definedName>
    <definedName name="결제3" hidden="1">{#N/A,#N/A,FALSE,"주요여수신";#N/A,#N/A,FALSE,"수신금리";#N/A,#N/A,FALSE,"대출금리";#N/A,#N/A,FALSE,"신규대출";#N/A,#N/A,FALSE,"총액대출"}</definedName>
    <definedName name="경남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공사수입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국민카드1차" hidden="1">{#N/A,#N/A,FALSE,"주요여수신";#N/A,#N/A,FALSE,"수신금리";#N/A,#N/A,FALSE,"대출금리";#N/A,#N/A,FALSE,"신규대출";#N/A,#N/A,FALSE,"총액대출"}</definedName>
    <definedName name="국제거래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김" hidden="1">{#N/A,#N/A,FALSE,"BS";#N/A,#N/A,FALSE,"PL";#N/A,#N/A,FALSE,"처분";#N/A,#N/A,FALSE,"현금";#N/A,#N/A,FALSE,"매출";#N/A,#N/A,FALSE,"원가";#N/A,#N/A,FALSE,"경영"}</definedName>
    <definedName name="ㄳㄳㅅㄷㅅ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ㄴㄴ" hidden="1">{#N/A,#N/A,FALSE,"Sheet1";#N/A,#N/A,FALSE,"기평9607"}</definedName>
    <definedName name="ㄴㅁ" hidden="1">{#N/A,#N/A,FALSE,"주요여수신";#N/A,#N/A,FALSE,"수신금리";#N/A,#N/A,FALSE,"대출금리";#N/A,#N/A,FALSE,"신규대출";#N/A,#N/A,FALSE,"총액대출"}</definedName>
    <definedName name="ㄴㅇㅁ" hidden="1">{#N/A,#N/A,FALSE,"주요여수신";#N/A,#N/A,FALSE,"수신금리";#N/A,#N/A,FALSE,"대출금리";#N/A,#N/A,FALSE,"신규대출";#N/A,#N/A,FALSE,"총액대출"}</definedName>
    <definedName name="ㄴㅇㅇㄴㄹ" hidden="1">{#N/A,#N/A,FALSE,"BS";#N/A,#N/A,FALSE,"PL";#N/A,#N/A,FALSE,"처분";#N/A,#N/A,FALSE,"현금";#N/A,#N/A,FALSE,"매출";#N/A,#N/A,FALSE,"원가";#N/A,#N/A,FALSE,"경영"}</definedName>
    <definedName name="내부거래" hidden="1">{#N/A,#N/A,FALSE,"주요여수신";#N/A,#N/A,FALSE,"수신금리";#N/A,#N/A,FALSE,"대출금리";#N/A,#N/A,FALSE,"신규대출";#N/A,#N/A,FALSE,"총액대출"}</definedName>
    <definedName name="내부거래_" hidden="1">{#N/A,#N/A,FALSE,"주요여수신";#N/A,#N/A,FALSE,"수신금리";#N/A,#N/A,FALSE,"대출금리";#N/A,#N/A,FALSE,"신규대출";#N/A,#N/A,FALSE,"총액대출"}</definedName>
    <definedName name="내부거래명세" hidden="1">{#N/A,#N/A,FALSE,"주요여수신";#N/A,#N/A,FALSE,"수신금리";#N/A,#N/A,FALSE,"대출금리";#N/A,#N/A,FALSE,"신규대출";#N/A,#N/A,FALSE,"총액대출"}</definedName>
    <definedName name="니" hidden="1">{#N/A,#N/A,FALSE,"주요여수신";#N/A,#N/A,FALSE,"수신금리";#N/A,#N/A,FALSE,"대출금리";#N/A,#N/A,FALSE,"신규대출";#N/A,#N/A,FALSE,"총액대출"}</definedName>
    <definedName name="ㄷㄷ" hidden="1">{#N/A,#N/A,FALSE,"BS";#N/A,#N/A,FALSE,"PL";#N/A,#N/A,FALSE,"처분";#N/A,#N/A,FALSE,"현금";#N/A,#N/A,FALSE,"매출";#N/A,#N/A,FALSE,"원가";#N/A,#N/A,FALSE,"경영"}</definedName>
    <definedName name="대차대조표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동방" hidden="1">{#N/A,#N/A,FALSE,"BS";#N/A,#N/A,FALSE,"PL";#N/A,#N/A,FALSE,"처분";#N/A,#N/A,FALSE,"현금";#N/A,#N/A,FALSE,"매출";#N/A,#N/A,FALSE,"원가";#N/A,#N/A,FALSE,"경영"}</definedName>
    <definedName name="동방1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렁ㅁ니만ㅇ" hidden="1">{#N/A,#N/A,FALSE,"주요여수신";#N/A,#N/A,FALSE,"수신금리";#N/A,#N/A,FALSE,"대출금리";#N/A,#N/A,FALSE,"신규대출";#N/A,#N/A,FALSE,"총액대출"}</definedName>
    <definedName name="로커커버" hidden="1">{#N/A,#N/A,FALSE,"단축1";#N/A,#N/A,FALSE,"단축2";#N/A,#N/A,FALSE,"단축3";#N/A,#N/A,FALSE,"장축";#N/A,#N/A,FALSE,"4WD"}</definedName>
    <definedName name="ㄻㄴㅇㄹ" hidden="1">{#N/A,#N/A,FALSE,"주요여수신";#N/A,#N/A,FALSE,"수신금리";#N/A,#N/A,FALSE,"대출금리";#N/A,#N/A,FALSE,"신규대출";#N/A,#N/A,FALSE,"총액대출"}</definedName>
    <definedName name="ㅀ미리밀ㅎ밈림" hidden="1">{#N/A,#N/A,FALSE,"을지 (4)";#N/A,#N/A,FALSE,"을지 (5)";#N/A,#N/A,FALSE,"을지 (6)"}</definedName>
    <definedName name="ㅁㄱㄹ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ㅁㄴㅇㄴㅁㅇㄹ" hidden="1">{#N/A,#N/A,FALSE,"주요여수신";#N/A,#N/A,FALSE,"수신금리";#N/A,#N/A,FALSE,"대출금리";#N/A,#N/A,FALSE,"신규대출";#N/A,#N/A,FALSE,"총액대출"}</definedName>
    <definedName name="ㅁㅁ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매출bogo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모야" hidden="1">{#N/A,#N/A,FALSE,"BS";#N/A,#N/A,FALSE,"PL";#N/A,#N/A,FALSE,"처분";#N/A,#N/A,FALSE,"현금";#N/A,#N/A,FALSE,"매출";#N/A,#N/A,FALSE,"원가";#N/A,#N/A,FALSE,"경영"}</definedName>
    <definedName name="모야2" hidden="1">{#N/A,#N/A,FALSE,"BS";#N/A,#N/A,FALSE,"PL";#N/A,#N/A,FALSE,"처분";#N/A,#N/A,FALSE,"현금";#N/A,#N/A,FALSE,"매출";#N/A,#N/A,FALSE,"원가";#N/A,#N/A,FALSE,"경영"}</definedName>
    <definedName name="목차" hidden="1">{#N/A,#N/A,FALSE,"주요여수신";#N/A,#N/A,FALSE,"수신금리";#N/A,#N/A,FALSE,"대출금리";#N/A,#N/A,FALSE,"신규대출";#N/A,#N/A,FALSE,"총액대출"}</definedName>
    <definedName name="무야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무형자산" hidden="1">{#N/A,#N/A,FALSE,"Aging Summary";#N/A,#N/A,FALSE,"Ratio Analysis";#N/A,#N/A,FALSE,"Test 120 Day Accts";#N/A,#N/A,FALSE,"Tickmarks"}</definedName>
    <definedName name="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미수이자" hidden="1">{#N/A,#N/A,FALSE,"Aging Summary";#N/A,#N/A,FALSE,"Ratio Analysis";#N/A,#N/A,FALSE,"Test 120 Day Accts";#N/A,#N/A,FALSE,"Tickmarks"}</definedName>
    <definedName name="민자사업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민총2" hidden="1">{#N/A,#N/A,FALSE,"을지 (4)";#N/A,#N/A,FALSE,"을지 (5)";#N/A,#N/A,FALSE,"을지 (6)"}</definedName>
    <definedName name="ㅂ3ㄱ" hidden="1">{#N/A,#N/A,FALSE,"BS";#N/A,#N/A,FALSE,"PL";#N/A,#N/A,FALSE,"처분";#N/A,#N/A,FALSE,"현금";#N/A,#N/A,FALSE,"매출";#N/A,#N/A,FALSE,"원가";#N/A,#N/A,FALSE,"경영"}</definedName>
    <definedName name="박" hidden="1">{#N/A,#N/A,FALSE,"주요여수신";#N/A,#N/A,FALSE,"수신금리";#N/A,#N/A,FALSE,"대출금리";#N/A,#N/A,FALSE,"신규대출";#N/A,#N/A,FALSE,"총액대출"}</definedName>
    <definedName name="박남규" hidden="1">{#N/A,#N/A,FALSE,"BS";#N/A,#N/A,FALSE,"IS";#N/A,#N/A,FALSE,"결손금처리";#N/A,#N/A,FALSE,"cashflow"}</definedName>
    <definedName name="법정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보고서" hidden="1">{#N/A,#N/A,FALSE,"주요여수신";#N/A,#N/A,FALSE,"수신금리";#N/A,#N/A,FALSE,"대출금리";#N/A,#N/A,FALSE,"신규대출";#N/A,#N/A,FALSE,"총액대출"}</definedName>
    <definedName name="보정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볼트수정" hidden="1">{#N/A,#N/A,FALSE,"단축1";#N/A,#N/A,FALSE,"단축2";#N/A,#N/A,FALSE,"단축3";#N/A,#N/A,FALSE,"장축";#N/A,#N/A,FALSE,"4WD"}</definedName>
    <definedName name="사채명세서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산업지표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새" hidden="1">{#N/A,#N/A,FALSE,"주요여수신";#N/A,#N/A,FALSE,"수신금리";#N/A,#N/A,FALSE,"대출금리";#N/A,#N/A,FALSE,"신규대출";#N/A,#N/A,FALSE,"총액대출"}</definedName>
    <definedName name="세부계정" hidden="1">{#N/A,#N/A,FALSE,"주요여수신";#N/A,#N/A,FALSE,"수신금리";#N/A,#N/A,FALSE,"대출금리";#N/A,#N/A,FALSE,"신규대출";#N/A,#N/A,FALSE,"총액대출"}</definedName>
    <definedName name="손세정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손액계산서" hidden="1">{#N/A,#N/A,FALSE,"1.최종대차대조표";#N/A,#N/A,FALSE,"2.최종손익계산서";#N/A,#N/A,FALSE,"이익잉여금처분";#N/A,#N/A,FALSE,"5.현금";#N/A,#N/A,FALSE,"6.당좌예금";#N/A,#N/A,FALSE,"7.제예금";#N/A,#N/A,FALSE,"8.유가증권명세";#N/A,#N/A,FALSE,"9.외상매출금";#N/A,#N/A,FALSE,"11.미수금";#N/A,#N/A,FALSE,"12.미수수익";#N/A,#N/A,FALSE,"13.재고자산";#N/A,#N/A,FALSE,"12.1제품수불명세서";#N/A,#N/A,FALSE,"12.2 부산물수불명세서";#N/A,#N/A,FALSE,"12.3 원재료수불명세서";#N/A,#N/A,FALSE,"12.4 저장품";#N/A,#N/A,FALSE,"12.5 상품수불";#N/A,#N/A,FALSE,"12.6 미착품명세서";#N/A,#N/A,FALSE,"14.선급금";#N/A,#N/A,FALSE,"15.선급비용";#N/A,#N/A,FALSE,"16.주임종";#N/A,#N/A,FALSE,"17.장기성예금";#N/A,#N/A,FALSE,"18.투자유가증권";#N/A,#N/A,FALSE,"19.출자금";#N/A,#N/A,FALSE,"20.특정현금과예금";#N/A,#N/A,FALSE,"21.단퇴예치금";#N/A,#N/A,FALSE,"22.가입권";#N/A,#N/A,FALSE,"23.임차보증금";#N/A,#N/A,FALSE,"24.부도어음";#N/A,#N/A,FALSE,"25.유형자산";#N/A,#N/A,FALSE,"24.8건설가계정";#N/A,#N/A,FALSE,"26.이연자산";#N/A,#N/A,FALSE,"27.외상매입금";#N/A,#N/A,FALSE,"28.지급어음 (2)";#N/A,#N/A,FALSE,"29.당좌차월";#N/A,#N/A,FALSE,"30.단기차입금";#N/A,#N/A,FALSE,"31.외화단기차입금";#N/A,#N/A,FALSE,"32.미지급금";#N/A,#N/A,FALSE,"33.선수금명세서";#N/A,#N/A,FALSE,"34.예수금";#N/A,#N/A,FALSE,"35.미지급비용";#N/A,#N/A,FALSE,"36.미지급법인세";#N/A,#N/A,FALSE,"37.예수보증금";#N/A,#N/A,FALSE,"38.유동성장기부채 ";#N/A,#N/A,FALSE,"39.장기차입금 ";#N/A,#N/A,FALSE,"40. 사채";#N/A,#N/A,FALSE,"41.사채할인발행";#N/A,#N/A,FALSE,"41.충당금";#N/A,#N/A,FALSE,"41.1대손충당금";#N/A,#N/A,FALSE,"42.법인세등명세";#N/A,#N/A,FALSE,"43.자본금";#N/A,#N/A,FALSE,"44.수입금액";#N/A,#N/A,FALSE,"45.매출액명세서";#N/A,#N/A,FALSE,"46.매출원가";#N/A,#N/A,FALSE,"48.원가계산서명세서";#N/A,#N/A,FALSE,"49.제조원가명세서";#N/A,#N/A,FALSE,"50.감사보고서";#N/A,#N/A,FALSE,"10.받을어음"}</definedName>
    <definedName name="손익계산서_중간기간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쇼바2" hidden="1">{#N/A,#N/A,FALSE,"단축1";#N/A,#N/A,FALSE,"단축2";#N/A,#N/A,FALSE,"단축3";#N/A,#N/A,FALSE,"장축";#N/A,#N/A,FALSE,"4WD"}</definedName>
    <definedName name="쇼ㅕㅑ" hidden="1">{#N/A,#N/A,FALSE,"BS";#N/A,#N/A,FALSE,"IS";#N/A,#N/A,FALSE,"결손금처리";#N/A,#N/A,FALSE,"cashflow"}</definedName>
    <definedName name="수정CF" hidden="1">{#N/A,#N/A,TRUE,"Summary";#N/A,#N/A,TRUE,"IS";#N/A,#N/A,TRUE,"Adj";#N/A,#N/A,TRUE,"BS";#N/A,#N/A,TRUE,"CF";#N/A,#N/A,TRUE,"Debt";#N/A,#N/A,TRUE,"IRR"}</definedName>
    <definedName name="수정현금흐름표" hidden="1">{#N/A,#N/A,TRUE,"Summary";#N/A,#N/A,TRUE,"IS";#N/A,#N/A,TRUE,"Adj";#N/A,#N/A,TRUE,"BS";#N/A,#N/A,TRUE,"CF";#N/A,#N/A,TRUE,"Debt";#N/A,#N/A,TRUE,"IRR"}</definedName>
    <definedName name="수정현금흐름표_pjh" hidden="1">{#N/A,#N/A,TRUE,"Summary";#N/A,#N/A,TRUE,"IS";#N/A,#N/A,TRUE,"Adj";#N/A,#N/A,TRUE,"BS";#N/A,#N/A,TRUE,"CF";#N/A,#N/A,TRUE,"Debt";#N/A,#N/A,TRUE,"IRR"}</definedName>
    <definedName name="시산표작성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신가전" hidden="1">{#N/A,#N/A,TRUE,"지침서";#N/A,#N/A,TRUE,"처리방법"}</definedName>
    <definedName name="ㅇ" hidden="1">{#N/A,#N/A,FALSE,"주요여수신";#N/A,#N/A,FALSE,"수신금리";#N/A,#N/A,FALSE,"대출금리";#N/A,#N/A,FALSE,"신규대출";#N/A,#N/A,FALSE,"총액대출"}</definedName>
    <definedName name="ㅇADKFJDA" hidden="1">{#N/A,#N/A,FALSE,"을지 (4)";#N/A,#N/A,FALSE,"을지 (5)";#N/A,#N/A,FALSE,"을지 (6)"}</definedName>
    <definedName name="ㅇㄹ" hidden="1">{#N/A,#N/A,FALSE,"주요여수신";#N/A,#N/A,FALSE,"수신금리";#N/A,#N/A,FALSE,"대출금리";#N/A,#N/A,FALSE,"신규대출";#N/A,#N/A,FALSE,"총액대출"}</definedName>
    <definedName name="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ㅀㅁㄿ" hidden="1">{#N/A,#N/A,TRUE,"지침서";#N/A,#N/A,TRUE,"처리방법"}</definedName>
    <definedName name="ㅇㅇㅀ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ㅇㅇㅇ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ㅇㅇㅇㅇㅇ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아람" hidden="1">{#N/A,#N/A,FALSE,"BS";#N/A,#N/A,FALSE,"PL";#N/A,#N/A,FALSE,"처분";#N/A,#N/A,FALSE,"현금";#N/A,#N/A,FALSE,"매출";#N/A,#N/A,FALSE,"원가";#N/A,#N/A,FALSE,"경영"}</definedName>
    <definedName name="아메리카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앙" hidden="1">{#N/A,#N/A,FALSE,"BS";#N/A,#N/A,FALSE,"PL";#N/A,#N/A,FALSE,"처분";#N/A,#N/A,FALSE,"현금";#N/A,#N/A,FALSE,"매출";#N/A,#N/A,FALSE,"원가";#N/A,#N/A,FALSE,"경영"}</definedName>
    <definedName name="앙1" hidden="1">{#N/A,#N/A,FALSE,"BS";#N/A,#N/A,FALSE,"PL";#N/A,#N/A,FALSE,"처분";#N/A,#N/A,FALSE,"현금";#N/A,#N/A,FALSE,"매출";#N/A,#N/A,FALSE,"원가";#N/A,#N/A,FALSE,"경영"}</definedName>
    <definedName name="앙앙" hidden="1">{#N/A,#N/A,FALSE,"BS";#N/A,#N/A,FALSE,"PL";#N/A,#N/A,FALSE,"처분";#N/A,#N/A,FALSE,"현금";#N/A,#N/A,FALSE,"매출";#N/A,#N/A,FALSE,"원가";#N/A,#N/A,FALSE,"경영"}</definedName>
    <definedName name="업" hidden="1">{#N/A,#N/A,FALSE,"주요여수신";#N/A,#N/A,FALSE,"수신금리";#N/A,#N/A,FALSE,"대출금리";#N/A,#N/A,FALSE,"신규대출";#N/A,#N/A,FALSE,"총액대출"}</definedName>
    <definedName name="연말" localSheetId="0" hidden="1">#REF!</definedName>
    <definedName name="연말" localSheetId="1" hidden="1">#REF!</definedName>
    <definedName name="연말" hidden="1">#REF!</definedName>
    <definedName name="연말예상" localSheetId="0" hidden="1">#REF!</definedName>
    <definedName name="연말예상" localSheetId="1" hidden="1">#REF!</definedName>
    <definedName name="연말예상" hidden="1">#REF!</definedName>
    <definedName name="영2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영업권" hidden="1">{#N/A,#N/A,FALSE,"BS";#N/A,#N/A,FALSE,"PL";#N/A,#N/A,FALSE,"처분";#N/A,#N/A,FALSE,"현금";#N/A,#N/A,FALSE,"매출";#N/A,#N/A,FALSE,"원가";#N/A,#N/A,FALSE,"경영"}</definedName>
    <definedName name="영업수익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영업외수익" hidden="1">{#N/A,#N/A,TRUE,"총괄표";#N/A,#N/A,TRUE,"1호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주식";#N/A,#N/A,TRUE,"60호 갑 적정유보";#N/A,#N/A,TRUE,"60호 을 적정유보"}</definedName>
    <definedName name="예적금미수수익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오" hidden="1">{#N/A,#N/A,FALSE,"단축1";#N/A,#N/A,FALSE,"단축2";#N/A,#N/A,FALSE,"단축3";#N/A,#N/A,FALSE,"장축";#N/A,#N/A,FALSE,"4WD"}</definedName>
    <definedName name="왜이러지" hidden="1">{#N/A,#N/A,FALSE,"BS";#N/A,#N/A,FALSE,"PL";#N/A,#N/A,FALSE,"처분";#N/A,#N/A,FALSE,"현금";#N/A,#N/A,FALSE,"매출";#N/A,#N/A,FALSE,"원가";#N/A,#N/A,FALSE,"경영"}</definedName>
    <definedName name="요약" hidden="1">{#N/A,#N/A,FALSE,"주요여수신";#N/A,#N/A,FALSE,"수신금리";#N/A,#N/A,FALSE,"대출금리";#N/A,#N/A,FALSE,"신규대출";#N/A,#N/A,FALSE,"총액대출"}</definedName>
    <definedName name="원천납부8" hidden="1">{#N/A,#N/A,FALSE,"1호 과표세액";#N/A,#N/A,FALSE,"2호 서식";#N/A,#N/A,FALSE,"2호부표 최저한세";#N/A,#N/A,FALSE,"5호 농어촌";#N/A,#N/A,FALSE,"6호 소득금액";#N/A,#N/A,FALSE,"6호 첨부(익)";#N/A,#N/A,FALSE,"6호 첨부(손)";#N/A,#N/A,FALSE,"6-1호 수입금액";#N/A,#N/A,FALSE,"6-2(7)호 해외투자";#N/A,#N/A,FALSE,"6-3호 퇴충";#N/A,#N/A,FALSE,"6-3(3)호 단퇴";#N/A,#N/A,FALSE,"6-3(4)호 대손";#N/A,#N/A,FALSE,"6-4호 접대(갑)";#N/A,#N/A,FALSE,"6-4호 접대(을)";#N/A,#N/A,FALSE,"9호 자본금(갑)";#N/A,#N/A,FALSE,"9호 자본금(을)";#N/A,#N/A,FALSE,"조8호 기술인력";#N/A,#N/A,FALSE,"국공채감면";#N/A,#N/A,FALSE,"전기수정";#N/A,#N/A,FALSE,"퇴충명세";#N/A,#N/A,FALSE,"적금모집권유비";#N/A,#N/A,FALSE,"해외투자현황";#N/A,#N/A,FALSE,"외화감면";#N/A,#N/A,FALSE,"대손상각등명세"}</definedName>
    <definedName name="유가증궈1" hidden="1">{#N/A,#N/A,FALSE,"Aging Summary";#N/A,#N/A,FALSE,"Ratio Analysis";#N/A,#N/A,FALSE,"Test 120 Day Accts";#N/A,#N/A,FALSE,"Tickmarks"}</definedName>
    <definedName name="유동성장기부채" hidden="1">{#N/A,#N/A,FALSE,"BS";#N/A,#N/A,FALSE,"PL";#N/A,#N/A,FALSE,"처분";#N/A,#N/A,FALSE,"현금";#N/A,#N/A,FALSE,"매출";#N/A,#N/A,FALSE,"원가";#N/A,#N/A,FALSE,"경영"}</definedName>
    <definedName name="유형자산명세" hidden="1">{#N/A,#N/A,TRUE,"1호 과표세액";#N/A,#N/A,TRUE,"1-2호 농어촌과표";#N/A,#N/A,TRUE,"2호 서식";#N/A,#N/A,TRUE,"2호부표 최저한세";#N/A,#N/A,TRUE,"3(1)호 공제감면";#N/A,#N/A,TRUE,"임시특별감면";#N/A,#N/A,TRUE,"3(1)부7 기업합리";#N/A,#N/A,TRUE,"5호 농어촌";#N/A,#N/A,TRUE,"5호2 농감면(갑)";#N/A,#N/A,TRUE,"6호 소득금액";#N/A,#N/A,TRUE,"6호 첨부(익)";#N/A,#N/A,TRUE,"6호 첨부(손)";#N/A,#N/A,TRUE,"감가총괄";#N/A,#N/A,TRUE,"6-6(3)호 감가(정액)";#N/A,#N/A,TRUE,"9호 자본금(갑)";#N/A,#N/A,TRUE,"9호 자본금(을)";#N/A,#N/A,TRUE,"10(3)호 주요계정";#N/A,#N/A,TRUE,"10(4)호 소득구분"}</definedName>
    <definedName name="유효" hidden="1">{#N/A,#N/A,FALSE,"주요여수신";#N/A,#N/A,FALSE,"수신금리";#N/A,#N/A,FALSE,"대출금리";#N/A,#N/A,FALSE,"신규대출";#N/A,#N/A,FALSE,"총액대출"}</definedName>
    <definedName name="이동" hidden="1">{#N/A,#N/A,FALSE,"을지 (4)";#N/A,#N/A,FALSE,"을지 (5)";#N/A,#N/A,FALSE,"을지 (6)"}</definedName>
    <definedName name="이이잉" localSheetId="0" hidden="1">#REF!</definedName>
    <definedName name="이이잉" localSheetId="1" hidden="1">#REF!</definedName>
    <definedName name="이이잉" hidden="1">#REF!</definedName>
    <definedName name="이익잉여금처분계산서변경" hidden="1">{#N/A,#N/A,FALSE,"BS";#N/A,#N/A,FALSE,"PL";#N/A,#N/A,FALSE,"처분";#N/A,#N/A,FALSE,"현금";#N/A,#N/A,FALSE,"매출";#N/A,#N/A,FALSE,"원가";#N/A,#N/A,FALSE,"경영"}</definedName>
    <definedName name="ㅈ" hidden="1">{#N/A,#N/A,FALSE,"주요여수신";#N/A,#N/A,FALSE,"수신금리";#N/A,#N/A,FALSE,"대출금리";#N/A,#N/A,FALSE,"신규대출";#N/A,#N/A,FALSE,"총액대출"}</definedName>
    <definedName name="ㅈㄷㄹ" hidden="1">{#N/A,#N/A,TRUE,"지침서";#N/A,#N/A,TRUE,"처리방법"}</definedName>
    <definedName name="ㅈㅈ" hidden="1">{#N/A,#N/A,FALSE,"을지 (4)";#N/A,#N/A,FALSE,"을지 (5)";#N/A,#N/A,FALSE,"을지 (6)"}</definedName>
    <definedName name="자회사Total" hidden="1">{#N/A,#N/A,FALSE,"주요여수신";#N/A,#N/A,FALSE,"수신금리";#N/A,#N/A,FALSE,"대출금리";#N/A,#N/A,FALSE,"신규대출";#N/A,#N/A,FALSE,"총액대출"}</definedName>
    <definedName name="잠정보고" hidden="1">{#N/A,#N/A,FALSE,"주요여수신";#N/A,#N/A,FALSE,"수신금리";#N/A,#N/A,FALSE,"대출금리";#N/A,#N/A,FALSE,"신규대출";#N/A,#N/A,FALSE,"총액대출"}</definedName>
    <definedName name="재할인대상" hidden="1">{#N/A,#N/A,FALSE,"주요여수신";#N/A,#N/A,FALSE,"수신금리";#N/A,#N/A,FALSE,"대출금리";#N/A,#N/A,FALSE,"신규대출";#N/A,#N/A,FALSE,"총액대출"}</definedName>
    <definedName name="정기적금" hidden="1">{#N/A,#N/A,FALSE,"주요여수신";#N/A,#N/A,FALSE,"수신금리";#N/A,#N/A,FALSE,"대출금리";#N/A,#N/A,FALSE,"신규대출";#N/A,#N/A,FALSE,"총액대출"}</definedName>
    <definedName name="정산표" hidden="1">{#N/A,#N/A,FALSE,"BS";#N/A,#N/A,FALSE,"PL";#N/A,#N/A,FALSE,"처분";#N/A,#N/A,FALSE,"현금";#N/A,#N/A,FALSE,"매출";#N/A,#N/A,FALSE,"원가";#N/A,#N/A,FALSE,"경영"}</definedName>
    <definedName name="제1안" hidden="1">{#N/A,#N/A,TRUE,"매출진척-1";#N/A,#N/A,TRUE,"매출진척-2";#N/A,#N/A,TRUE,"제품실적";#N/A,#N/A,TRUE,"RAC";#N/A,#N/A,TRUE,"PAC ";#N/A,#N/A,TRUE,"재고현황";#N/A,#N/A,TRUE,"공지사항"}</definedName>
    <definedName name="조정" localSheetId="0" hidden="1">#REF!</definedName>
    <definedName name="조정" localSheetId="1" hidden="1">#REF!</definedName>
    <definedName name="조정" hidden="1">#REF!</definedName>
    <definedName name="중앙" hidden="1">{#N/A,#N/A,FALSE,"단축1";#N/A,#N/A,FALSE,"단축2";#N/A,#N/A,FALSE,"단축3";#N/A,#N/A,FALSE,"장축";#N/A,#N/A,FALSE,"4WD"}</definedName>
    <definedName name="참고" hidden="1">{#N/A,#N/A,FALSE,"BS";#N/A,#N/A,FALSE,"PL";#N/A,#N/A,FALSE,"처분";#N/A,#N/A,FALSE,"현금";#N/A,#N/A,FALSE,"매출";#N/A,#N/A,FALSE,"원가";#N/A,#N/A,FALSE,"경영"}</definedName>
    <definedName name="추정대차" hidden="1">{#N/A,#N/A,FALSE,"BS";#N/A,#N/A,FALSE,"PL";#N/A,#N/A,FALSE,"처분";#N/A,#N/A,FALSE,"현금";#N/A,#N/A,FALSE,"매출";#N/A,#N/A,FALSE,"원가";#N/A,#N/A,FALSE,"경영"}</definedName>
    <definedName name="키프코" hidden="1">{#N/A,#N/A,FALSE,"을지 (4)";#N/A,#N/A,FALSE,"을지 (5)";#N/A,#N/A,FALSE,"을지 (6)"}</definedName>
    <definedName name="템플릿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통합2" hidden="1">{#N/A,#N/A,FALSE,"주요여수신";#N/A,#N/A,FALSE,"수신금리";#N/A,#N/A,FALSE,"대출금리";#N/A,#N/A,FALSE,"신규대출";#N/A,#N/A,FALSE,"총액대출"}</definedName>
    <definedName name="퇴충명세" hidden="1">{#N/A,#N/A,TRUE,"일반적사항";#N/A,#N/A,TRUE,"주요재무자료";#N/A,#N/A,TRUE,"표지";#N/A,#N/A,TRUE,"총괄표";#N/A,#N/A,TRUE,"1호 과표세액";#N/A,#N/A,TRUE,"2호 서식";#N/A,#N/A,TRUE,"2호부표 최저한세";#N/A,#N/A,TRUE,"3(1)호 공제감면";#N/A,#N/A,TRUE,"3(1) 부1 공제감면";#N/A,#N/A,TRUE,"3(1) 부3 세액조정";#N/A,#N/A,TRUE,"3(1) 부4 공제감면";#N/A,#N/A,TRUE,"3(1) 부6 추가납부";#N/A,#N/A,TRUE,"조8호 기술인력";#N/A,#N/A,TRUE,"3(1)부7 기업합리";#N/A,#N/A,TRUE,"3(2)호 가산세";#N/A,#N/A,TRUE,"3(2)호 가산세";#N/A,#N/A,TRUE,"3(3)호(갑) 원천납부";#N/A,#N/A,TRUE,"5호 농어촌";#N/A,#N/A,TRUE,"5호2 농감면(갑)";#N/A,#N/A,TRUE,"5호2 농감면(을)";#N/A,#N/A,TRUE,"6호 소득금액";#N/A,#N/A,TRUE,"6호 첨부(익)";#N/A,#N/A,TRUE,"6호 첨부(손)";#N/A,#N/A,TRUE,"6-1호 수입금액";#N/A,#N/A,TRUE,"6-2(4)호 해외시장";#N/A,#N/A,TRUE,"6-2(6)호 해외사업";#N/A,#N/A,TRUE,"6-2(7)호 해외투자";#N/A,#N/A,TRUE,"6-2(12)호 수출손실";#N/A,#N/A,TRUE,"6-3호 퇴충";#N/A,#N/A,TRUE,"6-3(3)호 단퇴";#N/A,#N/A,TRUE,"6-3(4)호 대손";#N/A,#N/A,TRUE,"6-4호 접대(갑)";#N/A,#N/A,TRUE,"6-4호 접대(을)";#N/A,#N/A,TRUE,"6-5호 외화(갑)";#N/A,#N/A,TRUE,"6-5호 외화(을)";#N/A,#N/A,TRUE,"6-6호(부표) 자본적지출";#N/A,#N/A,TRUE,"6-7호 가지급금(갑)";#N/A,#N/A,TRUE,"6-7호 가지급(을)";#N/A,#N/A,TRUE,"6-10호 재고자산";#N/A,#N/A,TRUE,"6-11호 세금과공과";#N/A,#N/A,TRUE,"6-12호 선급비용";#N/A,#N/A,TRUE,"6-13호 기부금";#N/A,#N/A,TRUE,"6-14호 부동산보유";#N/A,#N/A,TRUE,"8호 기부금조정";#N/A,#N/A,TRUE,"9호 자본금(갑)";#N/A,#N/A,TRUE,"9호 자본금(을)";#N/A,#N/A,TRUE,"10(2)호 소득공제";#N/A,#N/A,TRUE,"10(3)호 주요계정";#N/A,#N/A,TRUE,"10(3)호 부표";#N/A,#N/A,TRUE,"10(4)호 조정수입";#N/A,#N/A,TRUE,"10(4)호 소득구분";#N/A,#N/A,TRUE,"12호 중소검토";#N/A,#N/A,TRUE,"13호 비상장";#N/A,#N/A,TRUE,"14(1)호 갑 주식";#N/A,#N/A,TRUE,"59호 해외특수";#N/A,#N/A,TRUE,"60호 갑 적정유보";#N/A,#N/A,TRUE,"60호 을 적정유보";#N/A,#N/A,TRUE,"요약 BS";#N/A,#N/A,TRUE,"요약 PL";#N/A,#N/A,TRUE,"요약원가";#N/A,#N/A,TRUE,"요약RE"}</definedName>
    <definedName name="판관비TOT" hidden="1">{#N/A,#N/A,FALSE,"Aging Summary";#N/A,#N/A,FALSE,"Ratio Analysis";#N/A,#N/A,FALSE,"Test 120 Day Accts";#N/A,#N/A,FALSE,"Tickmarks"}</definedName>
    <definedName name="판촉지원적립금" hidden="1">{#N/A,#N/A,TRUE,"매출진척-1";#N/A,#N/A,TRUE,"매출진척-2";#N/A,#N/A,TRUE,"제품실적";#N/A,#N/A,TRUE,"RAC";#N/A,#N/A,TRUE,"PAC ";#N/A,#N/A,TRUE,"재고현황";#N/A,#N/A,TRUE,"공지사항"}</definedName>
    <definedName name="프로세슷해설" hidden="1">{#N/A,#N/A,TRUE,"결산표지 (2)";#N/A,#N/A,TRUE,"목차";#N/A,#N/A,TRUE,"목차2";#N/A,#N/A,TRUE,"PAGE2";#N/A,#N/A,TRUE,"PAGE3";#N/A,#N/A,TRUE,"PAGE4";#N/A,#N/A,TRUE,"page5";#N/A,#N/A,TRUE,"page6";#N/A,#N/A,TRUE,"bs";#N/A,#N/A,TRUE,"BS_2";#N/A,#N/A,TRUE,"IS";#N/A,#N/A,TRUE,"IS _2";#N/A,#N/A,TRUE,"이익잉여금";#N/A,#N/A,TRUE,"현금흐름표";#N/A,#N/A,TRUE,"주석";#N/A,#N/A,TRUE,"현금";#N/A,#N/A,TRUE,"유가증권_매출채권";#N/A,#N/A,TRUE,"외상매출금_받을어음";#N/A,#N/A,TRUE,"미수수익_재고";#N/A,#N/A,TRUE,"기타유동";#N/A,#N/A,TRUE,"유형고정_감가상각";#N/A,#N/A,TRUE,"매입채무";#N/A,#N/A,TRUE,"유동부채";#N/A,#N/A,TRUE,"충당금";#N/A,#N/A,TRUE,"판매및일반관리비";#N/A,#N/A,TRUE,"영업외손익";#N/A,#N/A,TRUE,"시산표";#N/A,#N/A,TRUE,"시산표 (2)";#N/A,#N/A,TRUE,"시산표 (3)";#N/A,#N/A,TRUE,"시산표 (4)";#N/A,#N/A,TRUE,"감사보고서표지";#N/A,#N/A,TRUE,"감사보고서";#N/A,#N/A,TRUE,"주주명부";#N/A,#N/A,TRUE,"감사의견서"}</definedName>
    <definedName name="프름" hidden="1">{#N/A,#N/A,FALSE,"수입금 명세서 1";#N/A,#N/A,FALSE,"현장별공사손익현황 2";#N/A,#N/A,FALSE,"수입명세서 3-5";#N/A,#N/A,FALSE,"영업외수익명세서 6-10";#N/A,#N/A,FALSE,"특별이익명세서 11";#N/A,#N/A,FALSE,"고정자산처분명세서 12-13";#N/A,#N/A,FALSE,"공사원가명세서 14";#N/A,#N/A,FALSE,"영업외비용명세서 15-17";#N/A,#N/A,FALSE,"특별손실명세서 18";#N/A,#N/A,FALSE,"채권명세서 19";#N/A,#N/A,FALSE,"관계회사자산명세서 20";#N/A,#N/A,FALSE,"21, 23-24";#N/A,#N/A,FALSE,"감가상각비등명세서 22";#N/A,#N/A,FALSE,"사채명세서 25";#N/A,#N/A,FALSE,"충당금명세서 26"}</definedName>
    <definedName name="ㅎㅇㄴㄻㅇㄴㄹ" hidden="1">{"'수정손익계산서'!$AT$97:$AY$174"}</definedName>
    <definedName name="ㅎㅎ2" hidden="1">{#N/A,#N/A,TRUE,"Summary";#N/A,#N/A,TRUE,"IS";#N/A,#N/A,TRUE,"Adj";#N/A,#N/A,TRUE,"BS";#N/A,#N/A,TRUE,"CF";#N/A,#N/A,TRUE,"Debt";#N/A,#N/A,TRUE,"IRR"}</definedName>
    <definedName name="하" hidden="1">{#N/A,#N/A,FALSE,"주요여수신";#N/A,#N/A,FALSE,"수신금리";#N/A,#N/A,FALSE,"대출금리";#N/A,#N/A,FALSE,"신규대출";#N/A,#N/A,FALSE,"총액대출"}</definedName>
    <definedName name="하하" hidden="1">{#N/A,#N/A,FALSE,"BS";#N/A,#N/A,FALSE,"PL";#N/A,#N/A,FALSE,"처분";#N/A,#N/A,FALSE,"현금";#N/A,#N/A,FALSE,"매출";#N/A,#N/A,FALSE,"원가";#N/A,#N/A,FALSE,"경영"}</definedName>
    <definedName name="하하하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한총2" hidden="1">{#N/A,#N/A,FALSE,"을지 (4)";#N/A,#N/A,FALSE,"을지 (5)";#N/A,#N/A,FALSE,"을지 (6)"}</definedName>
    <definedName name="할인9월" hidden="1">{#N/A,#N/A,FALSE,"BS";#N/A,#N/A,FALSE,"PL";#N/A,#N/A,FALSE,"처분";#N/A,#N/A,FALSE,"현금";#N/A,#N/A,FALSE,"매출";#N/A,#N/A,FALSE,"원가";#N/A,#N/A,FALSE,"경영"}</definedName>
    <definedName name="할인어음" hidden="1">{#N/A,#N/A,FALSE,"BS";#N/A,#N/A,FALSE,"PL";#N/A,#N/A,FALSE,"처분";#N/A,#N/A,FALSE,"현금";#N/A,#N/A,FALSE,"매출";#N/A,#N/A,FALSE,"원가";#N/A,#N/A,FALSE,"경영"}</definedName>
    <definedName name="현금등가물" hidden="1">{#N/A,#N/A,FALSE,"Aging Summary";#N/A,#N/A,FALSE,"Ratio Analysis";#N/A,#N/A,FALSE,"Test 120 Day Accts";#N/A,#N/A,FALSE,"Tickmarks"}</definedName>
    <definedName name="현금프름표" hidden="1">{#N/A,#N/A,FALSE,"선급공사비명세서 1-2";#N/A,#N/A,FALSE,"건설가계정명세서 3";#N/A,#N/A,FALSE,"자본금명세서 4-5";#N/A,#N/A,FALSE,"용역원가명세서 6-7";#N/A,#N/A,FALSE,"상풍매출원가명세서 8";#N/A,#N/A,FALSE,"판매비와일반관리명세서 9-10";#N/A,#N/A,FALSE,"결손처리계산서(안) 11"}</definedName>
    <definedName name="현금흐름" hidden="1">{#N/A,#N/A,FALSE,"손익표지";#N/A,#N/A,FALSE,"손익계산";#N/A,#N/A,FALSE,"일반관리비";#N/A,#N/A,FALSE,"영업외수익";#N/A,#N/A,FALSE,"영업외비용";#N/A,#N/A,FALSE,"매출액";#N/A,#N/A,FALSE,"요약손익";#N/A,#N/A,FALSE,"요약대차";#N/A,#N/A,FALSE,"매출채권현황";#N/A,#N/A,FALSE,"매출채권명세"}</definedName>
    <definedName name="홇" hidden="1">{#N/A,#N/A,TRUE,"Summary";#N/A,#N/A,TRUE,"IS";#N/A,#N/A,TRUE,"Adj";#N/A,#N/A,TRUE,"BS";#N/A,#N/A,TRUE,"CF";#N/A,#N/A,TRUE,"Debt";#N/A,#N/A,TRUE,"IRR"}</definedName>
    <definedName name="ㅐㅐ" hidden="1">{#N/A,#N/A,FALSE,"을지 (4)";#N/A,#N/A,FALSE,"을지 (5)";#N/A,#N/A,FALSE,"을지 (6)"}</definedName>
    <definedName name="ㅑㅑㅑ" hidden="1">{#N/A,#N/A,FALSE,"초도품";#N/A,#N/A,FALSE,"초도품 (2)";#N/A,#N/A,FALSE,"초도품 (3)";#N/A,#N/A,FALSE,"초도품 (4)";#N/A,#N/A,FALSE,"초도품 (5)";#N/A,#N/A,FALSE,"초도품 (6)"}</definedName>
    <definedName name="ㅔㅐㅑ" hidden="1">{#N/A,#N/A,FALSE,"BS";#N/A,#N/A,FALSE,"IS";#N/A,#N/A,FALSE,"결손금처리";#N/A,#N/A,FALSE,"cashflow"}</definedName>
    <definedName name="ㅔㅔ" hidden="1">{#N/A,#N/A,FALSE,"초도품";#N/A,#N/A,FALSE,"초도품 (2)";#N/A,#N/A,FALSE,"초도품 (3)";#N/A,#N/A,FALSE,"초도품 (4)";#N/A,#N/A,FALSE,"초도품 (5)";#N/A,#N/A,FALSE,"초도품 (6)"}</definedName>
    <definedName name="ㅕㅕㅕ" hidden="1">{#N/A,#N/A,FALSE,"을지 (4)";#N/A,#N/A,FALSE,"을지 (5)";#N/A,#N/A,FALSE,"을지 (6)"}</definedName>
    <definedName name="ㅗㅗ" hidden="1">{#N/A,#N/A,FALSE,"초도품";#N/A,#N/A,FALSE,"초도품 (2)";#N/A,#N/A,FALSE,"초도품 (3)";#N/A,#N/A,FALSE,"초도품 (4)";#N/A,#N/A,FALSE,"초도품 (5)";#N/A,#N/A,FALSE,"초도품 (6)"}</definedName>
    <definedName name="ㅛㅛㅛ" hidden="1">{#N/A,#N/A,FALSE,"초도품";#N/A,#N/A,FALSE,"초도품 (2)";#N/A,#N/A,FALSE,"초도품 (3)";#N/A,#N/A,FALSE,"초도품 (4)";#N/A,#N/A,FALSE,"초도품 (5)";#N/A,#N/A,FALSE,"초도품 (6)"}</definedName>
    <definedName name="ㅣ" hidden="1">{#N/A,#N/A,FALSE,"초도품";#N/A,#N/A,FALSE,"초도품 (2)";#N/A,#N/A,FALSE,"초도품 (3)";#N/A,#N/A,FALSE,"초도품 (4)";#N/A,#N/A,FALSE,"초도품 (5)";#N/A,#N/A,FALSE,"초도품 (6)"}</definedName>
    <definedName name="ㅣㅣ" hidden="1">{#N/A,#N/A,FALSE,"을지 (4)";#N/A,#N/A,FALSE,"을지 (5)";#N/A,#N/A,FALSE,"을지 (6)"}</definedName>
  </definedNames>
  <calcPr calcId="152511"/>
</workbook>
</file>

<file path=xl/calcChain.xml><?xml version="1.0" encoding="utf-8"?>
<calcChain xmlns="http://schemas.openxmlformats.org/spreadsheetml/2006/main">
  <c r="M299" i="53" l="1"/>
  <c r="Z3" i="51" l="1"/>
  <c r="R10" i="51" l="1"/>
  <c r="R18" i="51"/>
  <c r="R26" i="51"/>
  <c r="R31" i="51"/>
  <c r="R36" i="51"/>
  <c r="R38" i="51"/>
  <c r="R41" i="51"/>
  <c r="R48" i="51"/>
  <c r="R55" i="51"/>
  <c r="R63" i="51"/>
  <c r="R68" i="51"/>
  <c r="R72" i="51"/>
  <c r="R75" i="51"/>
  <c r="R78" i="51"/>
  <c r="R102" i="51"/>
  <c r="R108" i="51"/>
  <c r="R111" i="51"/>
  <c r="R113" i="51"/>
  <c r="R116" i="51"/>
  <c r="R121" i="51"/>
  <c r="R123" i="51"/>
  <c r="R125" i="51"/>
  <c r="R127" i="51"/>
  <c r="R120" i="51" l="1"/>
  <c r="R107" i="51"/>
  <c r="R47" i="51"/>
  <c r="Z4" i="51" s="1"/>
  <c r="R9" i="51"/>
  <c r="BB134" i="51"/>
  <c r="BA134" i="51"/>
  <c r="BB133" i="51"/>
  <c r="BA133" i="51"/>
  <c r="BB132" i="51"/>
  <c r="BA132" i="51"/>
  <c r="BB131" i="51"/>
  <c r="BA131" i="51"/>
  <c r="BB130" i="51"/>
  <c r="BA130" i="51"/>
  <c r="BB129" i="51"/>
  <c r="BA129" i="51"/>
  <c r="BB128" i="51"/>
  <c r="BA128" i="51"/>
  <c r="BB127" i="51"/>
  <c r="BA127" i="51"/>
  <c r="BB126" i="51"/>
  <c r="BA126" i="51"/>
  <c r="BB125" i="51"/>
  <c r="BA125" i="51"/>
  <c r="BB124" i="51"/>
  <c r="BA124" i="51"/>
  <c r="BB123" i="51"/>
  <c r="BA123" i="51"/>
  <c r="BB122" i="51"/>
  <c r="BA122" i="51"/>
  <c r="BB121" i="51"/>
  <c r="BA121" i="51"/>
  <c r="BB120" i="51"/>
  <c r="BA120" i="51"/>
  <c r="BB119" i="51"/>
  <c r="BA119" i="51"/>
  <c r="BB118" i="51"/>
  <c r="BA118" i="51"/>
  <c r="BB117" i="51"/>
  <c r="BA117" i="51"/>
  <c r="BB116" i="51"/>
  <c r="BA116" i="51"/>
  <c r="BB115" i="51"/>
  <c r="BA115" i="51"/>
  <c r="BB114" i="51"/>
  <c r="BA114" i="51"/>
  <c r="BB113" i="51"/>
  <c r="BA113" i="51"/>
  <c r="BB112" i="51"/>
  <c r="BA112" i="51"/>
  <c r="BB111" i="51"/>
  <c r="BA111" i="51"/>
  <c r="BB110" i="51"/>
  <c r="BA110" i="51"/>
  <c r="BB109" i="51"/>
  <c r="BA109" i="51"/>
  <c r="BB108" i="51"/>
  <c r="BA108" i="51"/>
  <c r="BB107" i="51"/>
  <c r="BA107" i="51"/>
  <c r="BB106" i="51"/>
  <c r="BA106" i="51"/>
  <c r="BB105" i="51"/>
  <c r="BA105" i="51"/>
  <c r="BB104" i="51"/>
  <c r="BA104" i="51"/>
  <c r="BB103" i="51"/>
  <c r="BA103" i="51"/>
  <c r="BB102" i="51"/>
  <c r="BA102" i="51"/>
  <c r="BB101" i="51"/>
  <c r="BA101" i="51"/>
  <c r="BB100" i="51"/>
  <c r="BA100" i="51"/>
  <c r="BB99" i="51"/>
  <c r="BA99" i="51"/>
  <c r="BB98" i="51"/>
  <c r="BA98" i="51"/>
  <c r="BB97" i="51"/>
  <c r="BA97" i="51"/>
  <c r="BB96" i="51"/>
  <c r="BA96" i="51"/>
  <c r="BB95" i="51"/>
  <c r="BA95" i="51"/>
  <c r="BB94" i="51"/>
  <c r="BA94" i="51"/>
  <c r="BB93" i="51"/>
  <c r="BA93" i="51"/>
  <c r="BB92" i="51"/>
  <c r="BA92" i="51"/>
  <c r="BB91" i="51"/>
  <c r="BA91" i="51"/>
  <c r="BB90" i="51"/>
  <c r="BA90" i="51"/>
  <c r="BB89" i="51"/>
  <c r="BA89" i="51"/>
  <c r="BB88" i="51"/>
  <c r="BA88" i="51"/>
  <c r="BB87" i="51"/>
  <c r="BA87" i="51"/>
  <c r="BB86" i="51"/>
  <c r="BA86" i="51"/>
  <c r="BB85" i="51"/>
  <c r="BA85" i="51"/>
  <c r="BB84" i="51"/>
  <c r="BA84" i="51"/>
  <c r="BB83" i="51"/>
  <c r="BA83" i="51"/>
  <c r="BB82" i="51"/>
  <c r="BA82" i="51"/>
  <c r="BB81" i="51"/>
  <c r="BA81" i="51"/>
  <c r="BB80" i="51"/>
  <c r="BA80" i="51"/>
  <c r="BB79" i="51"/>
  <c r="BA79" i="51"/>
  <c r="BB78" i="51"/>
  <c r="BA78" i="51"/>
  <c r="BB77" i="51"/>
  <c r="BA77" i="51"/>
  <c r="BB76" i="51"/>
  <c r="BA76" i="51"/>
  <c r="BB75" i="51"/>
  <c r="BA75" i="51"/>
  <c r="BB74" i="51"/>
  <c r="BA74" i="51"/>
  <c r="BB73" i="51"/>
  <c r="BA73" i="51"/>
  <c r="BB72" i="51"/>
  <c r="BA72" i="51"/>
  <c r="BB71" i="51"/>
  <c r="BA71" i="51"/>
  <c r="BB70" i="51"/>
  <c r="BA70" i="51"/>
  <c r="BB69" i="51"/>
  <c r="BA69" i="51"/>
  <c r="BB68" i="51"/>
  <c r="BA68" i="51"/>
  <c r="BB67" i="51"/>
  <c r="BA67" i="51"/>
  <c r="BB66" i="51"/>
  <c r="BA66" i="51"/>
  <c r="BB65" i="51"/>
  <c r="BA65" i="51"/>
  <c r="BB64" i="51"/>
  <c r="BA64" i="51"/>
  <c r="BB63" i="51"/>
  <c r="BA63" i="51"/>
  <c r="BB62" i="51"/>
  <c r="BA62" i="51"/>
  <c r="BB61" i="51"/>
  <c r="BA61" i="51"/>
  <c r="BB60" i="51"/>
  <c r="BA60" i="51"/>
  <c r="BB59" i="51"/>
  <c r="BA59" i="51"/>
  <c r="BB58" i="51"/>
  <c r="BA58" i="51"/>
  <c r="BB57" i="51"/>
  <c r="BA57" i="51"/>
  <c r="BB56" i="51"/>
  <c r="BA56" i="51"/>
  <c r="BB55" i="51"/>
  <c r="BA55" i="51"/>
  <c r="BB54" i="51"/>
  <c r="BA54" i="51"/>
  <c r="BB53" i="51"/>
  <c r="BA53" i="51"/>
  <c r="BB52" i="51"/>
  <c r="BA52" i="51"/>
  <c r="BB51" i="51"/>
  <c r="BA51" i="51"/>
  <c r="BB50" i="51"/>
  <c r="BA50" i="51"/>
  <c r="BB49" i="51"/>
  <c r="BA49" i="51"/>
  <c r="BB48" i="51"/>
  <c r="BA48" i="51"/>
  <c r="BB47" i="51"/>
  <c r="BA47" i="51"/>
  <c r="BB46" i="51"/>
  <c r="BA46" i="51"/>
  <c r="BB45" i="51"/>
  <c r="BA45" i="51"/>
  <c r="BB44" i="51"/>
  <c r="BA44" i="51"/>
  <c r="BB43" i="51"/>
  <c r="BA43" i="51"/>
  <c r="BB42" i="51"/>
  <c r="BA42" i="51"/>
  <c r="BB41" i="51"/>
  <c r="BA41" i="51"/>
  <c r="BB40" i="51"/>
  <c r="BA40" i="51"/>
  <c r="BB39" i="51"/>
  <c r="BA39" i="51"/>
  <c r="BB38" i="51"/>
  <c r="BA38" i="51"/>
  <c r="BB37" i="51"/>
  <c r="BA37" i="51"/>
  <c r="BB36" i="51"/>
  <c r="BA36" i="51"/>
  <c r="BB35" i="51"/>
  <c r="BA35" i="51"/>
  <c r="BB34" i="51"/>
  <c r="BA34" i="51"/>
  <c r="BB33" i="51"/>
  <c r="BA33" i="51"/>
  <c r="BB32" i="51"/>
  <c r="BA32" i="51"/>
  <c r="BB31" i="51"/>
  <c r="BA31" i="51"/>
  <c r="BB30" i="51"/>
  <c r="BA30" i="51"/>
  <c r="BB29" i="51"/>
  <c r="BA29" i="51"/>
  <c r="BB28" i="51"/>
  <c r="BA28" i="51"/>
  <c r="BB27" i="51"/>
  <c r="BA27" i="51"/>
  <c r="BB26" i="51"/>
  <c r="BA26" i="51"/>
  <c r="BB25" i="51"/>
  <c r="BA25" i="51"/>
  <c r="BB24" i="51"/>
  <c r="BA24" i="51"/>
  <c r="BB23" i="51"/>
  <c r="BA23" i="51"/>
  <c r="BB22" i="51"/>
  <c r="BA22" i="51"/>
  <c r="BB21" i="51"/>
  <c r="BA21" i="51"/>
  <c r="BB20" i="51"/>
  <c r="BA20" i="51"/>
  <c r="BB19" i="51"/>
  <c r="BA19" i="51"/>
  <c r="BB18" i="51"/>
  <c r="BA18" i="51"/>
  <c r="BB17" i="51"/>
  <c r="BA17" i="51"/>
  <c r="BB16" i="51"/>
  <c r="BA16" i="51"/>
  <c r="BB15" i="51"/>
  <c r="BA15" i="51"/>
  <c r="BB14" i="51"/>
  <c r="BA14" i="51"/>
  <c r="BB13" i="51"/>
  <c r="BA13" i="51"/>
  <c r="BB12" i="51"/>
  <c r="BA12" i="51"/>
  <c r="BB11" i="51"/>
  <c r="BA11" i="51"/>
  <c r="BB10" i="51"/>
  <c r="BA10" i="51"/>
  <c r="BA9" i="51"/>
  <c r="BB9" i="51"/>
  <c r="R106" i="51" l="1"/>
  <c r="R130" i="51" s="1"/>
  <c r="R132" i="51" s="1"/>
  <c r="M43" i="53" l="1"/>
  <c r="T108" i="51" l="1"/>
  <c r="T116" i="51"/>
  <c r="AB56" i="51"/>
  <c r="AC56" i="51"/>
  <c r="AD56" i="51"/>
  <c r="AE56" i="51"/>
  <c r="AB57" i="51"/>
  <c r="AC57" i="51"/>
  <c r="AD57" i="51"/>
  <c r="AE57" i="51"/>
  <c r="AB58" i="51"/>
  <c r="AC58" i="51"/>
  <c r="AD58" i="51"/>
  <c r="AE58" i="51"/>
  <c r="AB59" i="51"/>
  <c r="AC59" i="51"/>
  <c r="AD59" i="51"/>
  <c r="AE59" i="51"/>
  <c r="AB60" i="51"/>
  <c r="AC60" i="51"/>
  <c r="AD60" i="51"/>
  <c r="AE60" i="51"/>
  <c r="AB61" i="51"/>
  <c r="AC61" i="51"/>
  <c r="AD61" i="51"/>
  <c r="AE61" i="51"/>
  <c r="AB62" i="51"/>
  <c r="AC62" i="51"/>
  <c r="AD62" i="51"/>
  <c r="AE62" i="51"/>
  <c r="AB63" i="51"/>
  <c r="AD63" i="51"/>
  <c r="X25" i="53" l="1"/>
  <c r="W25" i="53"/>
  <c r="W13" i="53" l="1"/>
  <c r="W10" i="53"/>
  <c r="O356" i="53" l="1"/>
  <c r="M356" i="53"/>
  <c r="N322" i="53"/>
  <c r="P331" i="53" l="1"/>
  <c r="P329" i="53"/>
  <c r="P325" i="53"/>
  <c r="P322" i="53"/>
  <c r="P313" i="53"/>
  <c r="P309" i="53" s="1"/>
  <c r="P306" i="53"/>
  <c r="P301" i="53"/>
  <c r="P291" i="53"/>
  <c r="P288" i="53"/>
  <c r="P283" i="53"/>
  <c r="O276" i="53"/>
  <c r="P275" i="53" s="1"/>
  <c r="O271" i="53"/>
  <c r="O269" i="53"/>
  <c r="O267" i="53"/>
  <c r="O264" i="53"/>
  <c r="O263" i="53" s="1"/>
  <c r="P257" i="53"/>
  <c r="O254" i="53"/>
  <c r="P252" i="53" s="1"/>
  <c r="O247" i="53"/>
  <c r="O245" i="53"/>
  <c r="O235" i="53"/>
  <c r="O221" i="53"/>
  <c r="P213" i="53"/>
  <c r="P211" i="53"/>
  <c r="P209" i="53"/>
  <c r="P204" i="53"/>
  <c r="P201" i="53"/>
  <c r="P194" i="53"/>
  <c r="P191" i="53"/>
  <c r="P189" i="53"/>
  <c r="O184" i="53"/>
  <c r="O178" i="53" s="1"/>
  <c r="O173" i="53"/>
  <c r="O169" i="53"/>
  <c r="O165" i="53"/>
  <c r="O162" i="53"/>
  <c r="O160" i="53" s="1"/>
  <c r="O155" i="53"/>
  <c r="O152" i="53" s="1"/>
  <c r="P144" i="53"/>
  <c r="P143" i="53" s="1"/>
  <c r="P139" i="53"/>
  <c r="P135" i="53"/>
  <c r="P128" i="53"/>
  <c r="O119" i="53"/>
  <c r="P118" i="53" s="1"/>
  <c r="O114" i="53"/>
  <c r="O111" i="53"/>
  <c r="P107" i="53"/>
  <c r="P105" i="53"/>
  <c r="O103" i="53"/>
  <c r="O100" i="53"/>
  <c r="O97" i="53"/>
  <c r="O94" i="53"/>
  <c r="O93" i="53" s="1"/>
  <c r="P89" i="53"/>
  <c r="O85" i="53"/>
  <c r="O82" i="53"/>
  <c r="O79" i="53"/>
  <c r="O68" i="53"/>
  <c r="O51" i="53"/>
  <c r="O45" i="53"/>
  <c r="O43" i="53"/>
  <c r="O41" i="53"/>
  <c r="O37" i="53"/>
  <c r="O34" i="53"/>
  <c r="O30" i="53"/>
  <c r="O27" i="53"/>
  <c r="O18" i="53"/>
  <c r="O15" i="53"/>
  <c r="P286" i="53" l="1"/>
  <c r="O233" i="53"/>
  <c r="P219" i="53" s="1"/>
  <c r="P218" i="53" s="1"/>
  <c r="O40" i="53"/>
  <c r="O14" i="53"/>
  <c r="P10" i="53" s="1"/>
  <c r="P110" i="53"/>
  <c r="P109" i="53" s="1"/>
  <c r="P67" i="53"/>
  <c r="O33" i="53"/>
  <c r="P134" i="53"/>
  <c r="P200" i="53"/>
  <c r="P273" i="53"/>
  <c r="O96" i="53"/>
  <c r="P92" i="53" s="1"/>
  <c r="O266" i="53"/>
  <c r="P262" i="53" s="1"/>
  <c r="P256" i="53" s="1"/>
  <c r="P151" i="53"/>
  <c r="P172" i="53"/>
  <c r="P335" i="53"/>
  <c r="P26" i="53" l="1"/>
  <c r="P9" i="53" s="1"/>
  <c r="P66" i="53"/>
  <c r="P320" i="53"/>
  <c r="P336" i="53" s="1"/>
  <c r="P150" i="53"/>
  <c r="P216" i="53" l="1"/>
  <c r="C26" i="59"/>
  <c r="C25" i="59" l="1"/>
  <c r="M68" i="53" l="1"/>
  <c r="M79" i="53"/>
  <c r="M82" i="53"/>
  <c r="M85" i="53"/>
  <c r="N89" i="53"/>
  <c r="M94" i="53"/>
  <c r="M97" i="53"/>
  <c r="M100" i="53"/>
  <c r="M103" i="53"/>
  <c r="N105" i="53"/>
  <c r="N107" i="53"/>
  <c r="M114" i="53"/>
  <c r="M111" i="53" s="1"/>
  <c r="W62" i="53" s="1"/>
  <c r="M119" i="53"/>
  <c r="N118" i="53" s="1"/>
  <c r="N128" i="53"/>
  <c r="X73" i="53" s="1"/>
  <c r="N135" i="53"/>
  <c r="N139" i="53"/>
  <c r="N144" i="53"/>
  <c r="N143" i="53" s="1"/>
  <c r="M155" i="53"/>
  <c r="W259" i="53" s="1"/>
  <c r="M184" i="53"/>
  <c r="M178" i="53" s="1"/>
  <c r="M173" i="53" s="1"/>
  <c r="M169" i="53" s="1"/>
  <c r="N189" i="53"/>
  <c r="X104" i="53" s="1"/>
  <c r="N191" i="53"/>
  <c r="N194" i="53"/>
  <c r="N201" i="53"/>
  <c r="N204" i="53"/>
  <c r="X117" i="53" s="1"/>
  <c r="N209" i="53"/>
  <c r="N211" i="53"/>
  <c r="N213" i="53"/>
  <c r="M245" i="53"/>
  <c r="M235" i="53" s="1"/>
  <c r="M247" i="53"/>
  <c r="N252" i="53"/>
  <c r="M264" i="53"/>
  <c r="M267" i="53"/>
  <c r="M269" i="53"/>
  <c r="M271" i="53"/>
  <c r="W318" i="53" s="1"/>
  <c r="M276" i="53"/>
  <c r="N275" i="53" s="1"/>
  <c r="N283" i="53"/>
  <c r="N288" i="53"/>
  <c r="N291" i="53"/>
  <c r="N301" i="53"/>
  <c r="N306" i="53"/>
  <c r="N313" i="53"/>
  <c r="N325" i="53"/>
  <c r="N329" i="53"/>
  <c r="N331" i="53"/>
  <c r="X54" i="53"/>
  <c r="W55" i="53"/>
  <c r="X55" i="53"/>
  <c r="W56" i="53"/>
  <c r="X56" i="53"/>
  <c r="W57" i="53"/>
  <c r="X57" i="53"/>
  <c r="W58" i="53"/>
  <c r="X58" i="53"/>
  <c r="W59" i="53"/>
  <c r="W60" i="53"/>
  <c r="X60" i="53"/>
  <c r="W61" i="53"/>
  <c r="X62" i="53"/>
  <c r="W63" i="53"/>
  <c r="X63" i="53"/>
  <c r="W64" i="53"/>
  <c r="X64" i="53"/>
  <c r="W65" i="53"/>
  <c r="X65" i="53"/>
  <c r="W66" i="53"/>
  <c r="W67" i="53"/>
  <c r="X68" i="53"/>
  <c r="W69" i="53"/>
  <c r="X69" i="53"/>
  <c r="W70" i="53"/>
  <c r="X70" i="53"/>
  <c r="W71" i="53"/>
  <c r="X71" i="53"/>
  <c r="W72" i="53"/>
  <c r="X72" i="53"/>
  <c r="W73" i="53"/>
  <c r="W74" i="53"/>
  <c r="X74" i="53"/>
  <c r="W75" i="53"/>
  <c r="X75" i="53"/>
  <c r="W76" i="53"/>
  <c r="X76" i="53"/>
  <c r="W77" i="53"/>
  <c r="X77" i="53"/>
  <c r="W78" i="53"/>
  <c r="X78" i="53"/>
  <c r="W80" i="53"/>
  <c r="X80" i="53"/>
  <c r="W81" i="53"/>
  <c r="X81" i="53"/>
  <c r="X82" i="53"/>
  <c r="W83" i="53"/>
  <c r="X83" i="53"/>
  <c r="W84" i="53"/>
  <c r="X84" i="53"/>
  <c r="X85" i="53"/>
  <c r="W86" i="53"/>
  <c r="X86" i="53"/>
  <c r="W87" i="53"/>
  <c r="X87" i="53"/>
  <c r="W88" i="53"/>
  <c r="X88" i="53"/>
  <c r="W89" i="53"/>
  <c r="W90" i="53"/>
  <c r="X90" i="53"/>
  <c r="W91" i="53"/>
  <c r="X91" i="53"/>
  <c r="W92" i="53"/>
  <c r="X94" i="53"/>
  <c r="X95" i="53"/>
  <c r="X96" i="53"/>
  <c r="X97" i="53"/>
  <c r="X98" i="53"/>
  <c r="W99" i="53"/>
  <c r="X100" i="53"/>
  <c r="W101" i="53"/>
  <c r="X101" i="53"/>
  <c r="W102" i="53"/>
  <c r="X102" i="53"/>
  <c r="X103" i="53"/>
  <c r="W104" i="53"/>
  <c r="W105" i="53"/>
  <c r="W106" i="53"/>
  <c r="X106" i="53"/>
  <c r="W107" i="53"/>
  <c r="W108" i="53"/>
  <c r="X108" i="53"/>
  <c r="W109" i="53"/>
  <c r="W110" i="53"/>
  <c r="X111" i="53"/>
  <c r="W112" i="53"/>
  <c r="X112" i="53"/>
  <c r="W113" i="53"/>
  <c r="X114" i="53"/>
  <c r="W115" i="53"/>
  <c r="X115" i="53"/>
  <c r="W116" i="53"/>
  <c r="X116" i="53"/>
  <c r="W117" i="53"/>
  <c r="W118" i="53"/>
  <c r="X119" i="53"/>
  <c r="W120" i="53"/>
  <c r="X120" i="53"/>
  <c r="W121" i="53"/>
  <c r="X121" i="53"/>
  <c r="W122" i="53"/>
  <c r="X122" i="53"/>
  <c r="W123" i="53"/>
  <c r="X123" i="53"/>
  <c r="W124" i="53"/>
  <c r="X124" i="53"/>
  <c r="W125" i="53"/>
  <c r="X125" i="53"/>
  <c r="W126" i="53"/>
  <c r="X126" i="53"/>
  <c r="W127" i="53"/>
  <c r="X127" i="53"/>
  <c r="W128" i="53"/>
  <c r="W129" i="53"/>
  <c r="X129" i="53"/>
  <c r="W130" i="53"/>
  <c r="W131" i="53"/>
  <c r="W132" i="53"/>
  <c r="X132" i="53"/>
  <c r="X133" i="53"/>
  <c r="W135" i="53"/>
  <c r="W136" i="53"/>
  <c r="X136" i="53"/>
  <c r="W137" i="53"/>
  <c r="X137" i="53"/>
  <c r="W138" i="53"/>
  <c r="X138" i="53"/>
  <c r="W139" i="53"/>
  <c r="W140" i="53"/>
  <c r="X140" i="53"/>
  <c r="W141" i="53"/>
  <c r="X141" i="53"/>
  <c r="W142" i="53"/>
  <c r="W143" i="53"/>
  <c r="W144" i="53"/>
  <c r="X145" i="53"/>
  <c r="X146" i="53"/>
  <c r="W147" i="53"/>
  <c r="W148" i="53"/>
  <c r="X148" i="53"/>
  <c r="W149" i="53"/>
  <c r="X149" i="53"/>
  <c r="W150" i="53"/>
  <c r="W151" i="53"/>
  <c r="X152" i="53"/>
  <c r="W153" i="53"/>
  <c r="X153" i="53"/>
  <c r="W154" i="53"/>
  <c r="X154" i="53"/>
  <c r="X155" i="53"/>
  <c r="W156" i="53"/>
  <c r="X156" i="53"/>
  <c r="W157" i="53"/>
  <c r="W158" i="53"/>
  <c r="X158" i="53"/>
  <c r="W159" i="53"/>
  <c r="X159" i="53"/>
  <c r="X160" i="53"/>
  <c r="W161" i="53"/>
  <c r="X161" i="53"/>
  <c r="X162" i="53"/>
  <c r="W163" i="53"/>
  <c r="X163" i="53"/>
  <c r="W164" i="53"/>
  <c r="X164" i="53"/>
  <c r="X165" i="53"/>
  <c r="W166" i="53"/>
  <c r="X166" i="53"/>
  <c r="W167" i="53"/>
  <c r="X167" i="53"/>
  <c r="W168" i="53"/>
  <c r="X168" i="53"/>
  <c r="X169" i="53"/>
  <c r="W170" i="53"/>
  <c r="X170" i="53"/>
  <c r="W171" i="53"/>
  <c r="X171" i="53"/>
  <c r="W172" i="53"/>
  <c r="X173" i="53"/>
  <c r="W174" i="53"/>
  <c r="X174" i="53"/>
  <c r="W175" i="53"/>
  <c r="X175" i="53"/>
  <c r="W176" i="53"/>
  <c r="X176" i="53"/>
  <c r="W177" i="53"/>
  <c r="X177" i="53"/>
  <c r="W179" i="53"/>
  <c r="W180" i="53"/>
  <c r="X180" i="53"/>
  <c r="W181" i="53"/>
  <c r="X181" i="53"/>
  <c r="W182" i="53"/>
  <c r="X182" i="53"/>
  <c r="W183" i="53"/>
  <c r="X183" i="53"/>
  <c r="X184" i="53"/>
  <c r="W185" i="53"/>
  <c r="X185" i="53"/>
  <c r="W186" i="53"/>
  <c r="X186" i="53"/>
  <c r="W187" i="53"/>
  <c r="X187" i="53"/>
  <c r="W188" i="53"/>
  <c r="X188" i="53"/>
  <c r="W189" i="53"/>
  <c r="W190" i="53"/>
  <c r="X190" i="53"/>
  <c r="W191" i="53"/>
  <c r="W192" i="53"/>
  <c r="X192" i="53"/>
  <c r="W193" i="53"/>
  <c r="W194" i="53"/>
  <c r="W195" i="53"/>
  <c r="X196" i="53"/>
  <c r="W197" i="53"/>
  <c r="X197" i="53"/>
  <c r="W198" i="53"/>
  <c r="X198" i="53"/>
  <c r="X199" i="53"/>
  <c r="W200" i="53"/>
  <c r="W201" i="53"/>
  <c r="W202" i="53"/>
  <c r="X202" i="53"/>
  <c r="W203" i="53"/>
  <c r="X203" i="53"/>
  <c r="W204" i="53"/>
  <c r="W205" i="53"/>
  <c r="X205" i="53"/>
  <c r="W206" i="53"/>
  <c r="X206" i="53"/>
  <c r="W207" i="53"/>
  <c r="X207" i="53"/>
  <c r="X208" i="53"/>
  <c r="W209" i="53"/>
  <c r="W210" i="53"/>
  <c r="X210" i="53"/>
  <c r="W212" i="53"/>
  <c r="X212" i="53"/>
  <c r="W213" i="53"/>
  <c r="X214" i="53"/>
  <c r="W215" i="53"/>
  <c r="X215" i="53"/>
  <c r="W217" i="53"/>
  <c r="X217" i="53"/>
  <c r="W218" i="53"/>
  <c r="W219" i="53"/>
  <c r="W220" i="53"/>
  <c r="X220" i="53"/>
  <c r="X221" i="53"/>
  <c r="W222" i="53"/>
  <c r="X222" i="53"/>
  <c r="W223" i="53"/>
  <c r="X223" i="53"/>
  <c r="W224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W232" i="53"/>
  <c r="X232" i="53"/>
  <c r="X233" i="53"/>
  <c r="W234" i="53"/>
  <c r="X234" i="53"/>
  <c r="X235" i="53"/>
  <c r="W236" i="53"/>
  <c r="X236" i="53"/>
  <c r="W237" i="53"/>
  <c r="X237" i="53"/>
  <c r="W238" i="53"/>
  <c r="X238" i="53"/>
  <c r="W239" i="53"/>
  <c r="X239" i="53"/>
  <c r="W240" i="53"/>
  <c r="X240" i="53"/>
  <c r="W241" i="53"/>
  <c r="X241" i="53"/>
  <c r="W242" i="53"/>
  <c r="X242" i="53"/>
  <c r="W243" i="53"/>
  <c r="X243" i="53"/>
  <c r="W244" i="53"/>
  <c r="X244" i="53"/>
  <c r="X245" i="53"/>
  <c r="W246" i="53"/>
  <c r="X246" i="53"/>
  <c r="X247" i="53"/>
  <c r="W248" i="53"/>
  <c r="X248" i="53"/>
  <c r="W249" i="53"/>
  <c r="X249" i="53"/>
  <c r="W250" i="53"/>
  <c r="X250" i="53"/>
  <c r="W251" i="53"/>
  <c r="X251" i="53"/>
  <c r="W252" i="53"/>
  <c r="W253" i="53"/>
  <c r="X253" i="53"/>
  <c r="X254" i="53"/>
  <c r="W255" i="53"/>
  <c r="X255" i="53"/>
  <c r="W256" i="53"/>
  <c r="W257" i="53"/>
  <c r="W258" i="53"/>
  <c r="X258" i="53"/>
  <c r="X259" i="53"/>
  <c r="W260" i="53"/>
  <c r="X260" i="53"/>
  <c r="W261" i="53"/>
  <c r="X261" i="53"/>
  <c r="W262" i="53"/>
  <c r="X263" i="53"/>
  <c r="X264" i="53"/>
  <c r="X265" i="53"/>
  <c r="X266" i="53"/>
  <c r="X267" i="53"/>
  <c r="W268" i="53"/>
  <c r="X268" i="53"/>
  <c r="X269" i="53"/>
  <c r="W270" i="53"/>
  <c r="X270" i="53"/>
  <c r="X271" i="53"/>
  <c r="W272" i="53"/>
  <c r="X272" i="53"/>
  <c r="W273" i="53"/>
  <c r="W274" i="53"/>
  <c r="X274" i="53"/>
  <c r="W275" i="53"/>
  <c r="X276" i="53"/>
  <c r="W277" i="53"/>
  <c r="X277" i="53"/>
  <c r="W278" i="53"/>
  <c r="X278" i="53"/>
  <c r="W279" i="53"/>
  <c r="X279" i="53"/>
  <c r="W280" i="53"/>
  <c r="X280" i="53"/>
  <c r="W281" i="53"/>
  <c r="X281" i="53"/>
  <c r="W282" i="53"/>
  <c r="X282" i="53"/>
  <c r="W283" i="53"/>
  <c r="W284" i="53"/>
  <c r="X284" i="53"/>
  <c r="W285" i="53"/>
  <c r="X285" i="53"/>
  <c r="W286" i="53"/>
  <c r="W287" i="53"/>
  <c r="X287" i="53"/>
  <c r="W288" i="53"/>
  <c r="W289" i="53"/>
  <c r="X289" i="53"/>
  <c r="W290" i="53"/>
  <c r="X290" i="53"/>
  <c r="W291" i="53"/>
  <c r="W292" i="53"/>
  <c r="X292" i="53"/>
  <c r="W293" i="53"/>
  <c r="X293" i="53"/>
  <c r="W294" i="53"/>
  <c r="X294" i="53"/>
  <c r="W295" i="53"/>
  <c r="X295" i="53"/>
  <c r="W296" i="53"/>
  <c r="X296" i="53"/>
  <c r="W297" i="53"/>
  <c r="X297" i="53"/>
  <c r="W298" i="53"/>
  <c r="X298" i="53"/>
  <c r="W299" i="53"/>
  <c r="X299" i="53"/>
  <c r="W300" i="53"/>
  <c r="X300" i="53"/>
  <c r="W301" i="53"/>
  <c r="W302" i="53"/>
  <c r="X302" i="53"/>
  <c r="W303" i="53"/>
  <c r="X303" i="53"/>
  <c r="W304" i="53"/>
  <c r="X304" i="53"/>
  <c r="W305" i="53"/>
  <c r="X305" i="53"/>
  <c r="W306" i="53"/>
  <c r="W307" i="53"/>
  <c r="X307" i="53"/>
  <c r="W308" i="53"/>
  <c r="X308" i="53"/>
  <c r="W309" i="53"/>
  <c r="W310" i="53"/>
  <c r="X310" i="53"/>
  <c r="W311" i="53"/>
  <c r="X311" i="53"/>
  <c r="W312" i="53"/>
  <c r="X312" i="53"/>
  <c r="W313" i="53"/>
  <c r="W314" i="53"/>
  <c r="X314" i="53"/>
  <c r="W315" i="53"/>
  <c r="X315" i="53"/>
  <c r="W316" i="53"/>
  <c r="X316" i="53"/>
  <c r="W317" i="53"/>
  <c r="X317" i="53"/>
  <c r="X318" i="53"/>
  <c r="W319" i="53"/>
  <c r="X319" i="53"/>
  <c r="W320" i="53"/>
  <c r="W321" i="53"/>
  <c r="X321" i="53"/>
  <c r="W322" i="53"/>
  <c r="W323" i="53"/>
  <c r="X323" i="53"/>
  <c r="W325" i="53"/>
  <c r="W326" i="53"/>
  <c r="X326" i="53"/>
  <c r="W327" i="53"/>
  <c r="X327" i="53"/>
  <c r="W328" i="53"/>
  <c r="X328" i="53"/>
  <c r="W329" i="53"/>
  <c r="W330" i="53"/>
  <c r="X330" i="53"/>
  <c r="W331" i="53"/>
  <c r="W332" i="53"/>
  <c r="X332" i="53"/>
  <c r="W333" i="53"/>
  <c r="X333" i="53"/>
  <c r="W334" i="53"/>
  <c r="X334" i="53"/>
  <c r="W335" i="53"/>
  <c r="W336" i="53"/>
  <c r="X178" i="53" l="1"/>
  <c r="N309" i="53"/>
  <c r="M96" i="53"/>
  <c r="W54" i="53" s="1"/>
  <c r="M266" i="53"/>
  <c r="W98" i="53"/>
  <c r="M165" i="53"/>
  <c r="M162" i="53" s="1"/>
  <c r="M93" i="53"/>
  <c r="N134" i="53"/>
  <c r="X79" i="53" s="1"/>
  <c r="N273" i="53"/>
  <c r="X147" i="53" s="1"/>
  <c r="N200" i="53"/>
  <c r="X113" i="53" s="1"/>
  <c r="N286" i="53"/>
  <c r="X157" i="53" s="1"/>
  <c r="W146" i="53"/>
  <c r="N172" i="53"/>
  <c r="X99" i="53" s="1"/>
  <c r="N335" i="53"/>
  <c r="N110" i="53"/>
  <c r="N109" i="53" s="1"/>
  <c r="N67" i="53"/>
  <c r="X193" i="53" l="1"/>
  <c r="V5" i="53"/>
  <c r="N92" i="53"/>
  <c r="N66" i="53" s="1"/>
  <c r="M263" i="53"/>
  <c r="X59" i="53"/>
  <c r="X61" i="53"/>
  <c r="M233" i="53"/>
  <c r="M160" i="53"/>
  <c r="W265" i="53"/>
  <c r="W254" i="53"/>
  <c r="W95" i="53" l="1"/>
  <c r="M152" i="53"/>
  <c r="N151" i="53" s="1"/>
  <c r="X93" i="53" s="1"/>
  <c r="W145" i="53"/>
  <c r="N257" i="53"/>
  <c r="X257" i="53" s="1"/>
  <c r="W134" i="53"/>
  <c r="M221" i="53"/>
  <c r="W133" i="53" s="1"/>
  <c r="W53" i="53"/>
  <c r="X53" i="53"/>
  <c r="X34" i="53"/>
  <c r="W35" i="53"/>
  <c r="X35" i="53"/>
  <c r="W36" i="53"/>
  <c r="X36" i="53"/>
  <c r="X37" i="53"/>
  <c r="W38" i="53"/>
  <c r="X38" i="53"/>
  <c r="W39" i="53"/>
  <c r="X39" i="53"/>
  <c r="X40" i="53"/>
  <c r="X41" i="53"/>
  <c r="W42" i="53"/>
  <c r="X42" i="53"/>
  <c r="X43" i="53"/>
  <c r="W44" i="53"/>
  <c r="X44" i="53"/>
  <c r="X45" i="53"/>
  <c r="W46" i="53"/>
  <c r="X46" i="53"/>
  <c r="W47" i="53"/>
  <c r="X47" i="53"/>
  <c r="W49" i="53"/>
  <c r="X49" i="53"/>
  <c r="W50" i="53"/>
  <c r="X50" i="53"/>
  <c r="X51" i="53"/>
  <c r="W52" i="53"/>
  <c r="X52" i="53"/>
  <c r="M15" i="53"/>
  <c r="W196" i="53" s="1"/>
  <c r="M18" i="53"/>
  <c r="W199" i="53" s="1"/>
  <c r="M30" i="53"/>
  <c r="M27" i="53" s="1"/>
  <c r="M34" i="53"/>
  <c r="M37" i="53"/>
  <c r="M41" i="53"/>
  <c r="W214" i="53" s="1"/>
  <c r="M45" i="53"/>
  <c r="W45" i="53" s="1"/>
  <c r="M51" i="53"/>
  <c r="W51" i="53" s="1"/>
  <c r="W68" i="53"/>
  <c r="W79" i="53"/>
  <c r="W82" i="53"/>
  <c r="W85" i="53"/>
  <c r="X89" i="53"/>
  <c r="W97" i="53"/>
  <c r="W100" i="53"/>
  <c r="W103" i="53"/>
  <c r="X105" i="53"/>
  <c r="X107" i="53"/>
  <c r="W111" i="53"/>
  <c r="W114" i="53"/>
  <c r="X135" i="53"/>
  <c r="X139" i="53"/>
  <c r="W165" i="53"/>
  <c r="W169" i="53"/>
  <c r="W173" i="53"/>
  <c r="X189" i="53"/>
  <c r="X191" i="53"/>
  <c r="X201" i="53"/>
  <c r="X204" i="53"/>
  <c r="X209" i="53"/>
  <c r="X211" i="53"/>
  <c r="X213" i="53"/>
  <c r="W235" i="53"/>
  <c r="W245" i="53"/>
  <c r="W247" i="53"/>
  <c r="X252" i="53"/>
  <c r="W267" i="53"/>
  <c r="W269" i="53"/>
  <c r="W271" i="53"/>
  <c r="X283" i="53"/>
  <c r="X288" i="53"/>
  <c r="X291" i="53"/>
  <c r="X301" i="53"/>
  <c r="X306" i="53"/>
  <c r="X313" i="53"/>
  <c r="X322" i="53"/>
  <c r="X325" i="53"/>
  <c r="W221" i="53" l="1"/>
  <c r="W43" i="53"/>
  <c r="W216" i="53"/>
  <c r="W37" i="53"/>
  <c r="W211" i="53"/>
  <c r="W34" i="53"/>
  <c r="W208" i="53"/>
  <c r="N219" i="53"/>
  <c r="N262" i="53"/>
  <c r="N256" i="53" s="1"/>
  <c r="W178" i="53"/>
  <c r="W184" i="53"/>
  <c r="W160" i="53"/>
  <c r="W162" i="53"/>
  <c r="X275" i="53"/>
  <c r="W276" i="53"/>
  <c r="W263" i="53"/>
  <c r="W264" i="53"/>
  <c r="W152" i="53"/>
  <c r="W155" i="53"/>
  <c r="X143" i="53"/>
  <c r="X144" i="53"/>
  <c r="X118" i="53"/>
  <c r="W119" i="53"/>
  <c r="W93" i="53"/>
  <c r="W94" i="53"/>
  <c r="X286" i="53"/>
  <c r="X200" i="53"/>
  <c r="X67" i="53"/>
  <c r="M40" i="53"/>
  <c r="W40" i="53" s="1"/>
  <c r="W41" i="53"/>
  <c r="X134" i="53"/>
  <c r="W233" i="53"/>
  <c r="X110" i="53"/>
  <c r="W266" i="53"/>
  <c r="W96" i="53"/>
  <c r="X309" i="53"/>
  <c r="X273" i="53"/>
  <c r="M33" i="53"/>
  <c r="M14" i="53"/>
  <c r="N10" i="53" s="1"/>
  <c r="X172" i="53"/>
  <c r="N26" i="53" l="1"/>
  <c r="N9" i="53" s="1"/>
  <c r="X262" i="53"/>
  <c r="X142" i="53"/>
  <c r="N218" i="53"/>
  <c r="X130" i="53" s="1"/>
  <c r="X131" i="53"/>
  <c r="X151" i="53"/>
  <c r="X256" i="53"/>
  <c r="X109" i="53"/>
  <c r="X66" i="53"/>
  <c r="X219" i="53"/>
  <c r="N320" i="53" l="1"/>
  <c r="V4" i="53" s="1"/>
  <c r="X218" i="53"/>
  <c r="N336" i="53" l="1"/>
  <c r="X179" i="53"/>
  <c r="X320" i="53"/>
  <c r="X194" i="53" l="1"/>
  <c r="V3" i="53"/>
  <c r="AB21" i="51"/>
  <c r="AC21" i="51"/>
  <c r="AD21" i="51"/>
  <c r="AE21" i="51"/>
  <c r="AB115" i="51" l="1"/>
  <c r="AC115" i="51"/>
  <c r="AD115" i="51"/>
  <c r="AE115" i="51"/>
  <c r="AB116" i="51"/>
  <c r="AD116" i="51"/>
  <c r="AB117" i="51"/>
  <c r="AC117" i="51"/>
  <c r="AD117" i="51"/>
  <c r="AE117" i="51"/>
  <c r="W12" i="53"/>
  <c r="X12" i="53"/>
  <c r="X13" i="53"/>
  <c r="W14" i="53"/>
  <c r="X14" i="53"/>
  <c r="W15" i="53"/>
  <c r="X15" i="53"/>
  <c r="W16" i="53"/>
  <c r="X16" i="53"/>
  <c r="W17" i="53"/>
  <c r="X17" i="53"/>
  <c r="W18" i="53"/>
  <c r="X18" i="53"/>
  <c r="W19" i="53"/>
  <c r="X19" i="53"/>
  <c r="W20" i="53"/>
  <c r="X20" i="53"/>
  <c r="W21" i="53"/>
  <c r="X21" i="53"/>
  <c r="W22" i="53"/>
  <c r="X22" i="53"/>
  <c r="W23" i="53"/>
  <c r="X23" i="53"/>
  <c r="W24" i="53"/>
  <c r="X24" i="53"/>
  <c r="T113" i="51" l="1"/>
  <c r="W11" i="53" l="1"/>
  <c r="X11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W9" i="53"/>
  <c r="AB118" i="51" l="1"/>
  <c r="AC118" i="51"/>
  <c r="AD118" i="51"/>
  <c r="AE118" i="51"/>
  <c r="AB119" i="51"/>
  <c r="AC119" i="51"/>
  <c r="AD119" i="51"/>
  <c r="AE119" i="51"/>
  <c r="AB120" i="51"/>
  <c r="AD120" i="51"/>
  <c r="AB121" i="51"/>
  <c r="AD121" i="51"/>
  <c r="AB122" i="51"/>
  <c r="AC122" i="51"/>
  <c r="AD122" i="51"/>
  <c r="AE122" i="51"/>
  <c r="AB123" i="51"/>
  <c r="AD123" i="51"/>
  <c r="AB124" i="51"/>
  <c r="AC124" i="51"/>
  <c r="AD124" i="51"/>
  <c r="AE124" i="51"/>
  <c r="AB125" i="51"/>
  <c r="AD125" i="51"/>
  <c r="AB126" i="51"/>
  <c r="AC126" i="51"/>
  <c r="AD126" i="51"/>
  <c r="AE126" i="51"/>
  <c r="AB127" i="51"/>
  <c r="AD127" i="51"/>
  <c r="AB128" i="51"/>
  <c r="AC128" i="51"/>
  <c r="AD128" i="51"/>
  <c r="AE128" i="51"/>
  <c r="AB129" i="51"/>
  <c r="AC129" i="51"/>
  <c r="AD129" i="51"/>
  <c r="AE129" i="51"/>
  <c r="AB130" i="51"/>
  <c r="AD130" i="51"/>
  <c r="AB131" i="51"/>
  <c r="AC131" i="51"/>
  <c r="AD131" i="51"/>
  <c r="AE131" i="51"/>
  <c r="AB132" i="51"/>
  <c r="AD132" i="51"/>
  <c r="AB133" i="51"/>
  <c r="AC133" i="51"/>
  <c r="AD133" i="51"/>
  <c r="AE133" i="51"/>
  <c r="AB134" i="51"/>
  <c r="AD134" i="51"/>
  <c r="AC116" i="51"/>
  <c r="AB36" i="51" l="1"/>
  <c r="AD36" i="51"/>
  <c r="AB37" i="51"/>
  <c r="AC37" i="51"/>
  <c r="AD37" i="51"/>
  <c r="AE37" i="51"/>
  <c r="T36" i="51"/>
  <c r="AE36" i="51" s="1"/>
  <c r="AC36" i="51"/>
  <c r="AB10" i="51" l="1"/>
  <c r="AD10" i="51"/>
  <c r="AB11" i="51"/>
  <c r="AC11" i="51"/>
  <c r="AD11" i="51"/>
  <c r="AE11" i="51"/>
  <c r="AB12" i="51"/>
  <c r="AC12" i="51"/>
  <c r="AD12" i="51"/>
  <c r="AE12" i="51"/>
  <c r="AB13" i="51"/>
  <c r="AC13" i="51"/>
  <c r="AD13" i="51"/>
  <c r="AE13" i="51"/>
  <c r="AB14" i="51"/>
  <c r="AC14" i="51"/>
  <c r="AD14" i="51"/>
  <c r="AE14" i="51"/>
  <c r="AB15" i="51"/>
  <c r="AC15" i="51"/>
  <c r="AD15" i="51"/>
  <c r="AE15" i="51"/>
  <c r="AB16" i="51"/>
  <c r="AC16" i="51"/>
  <c r="AD16" i="51"/>
  <c r="AE16" i="51"/>
  <c r="AB17" i="51"/>
  <c r="AC17" i="51"/>
  <c r="AD17" i="51"/>
  <c r="AE17" i="51"/>
  <c r="AB18" i="51"/>
  <c r="AD18" i="51"/>
  <c r="AB19" i="51"/>
  <c r="AC19" i="51"/>
  <c r="AD19" i="51"/>
  <c r="AE19" i="51"/>
  <c r="AB20" i="51"/>
  <c r="AC20" i="51"/>
  <c r="AD20" i="51"/>
  <c r="AE20" i="51"/>
  <c r="AB22" i="51"/>
  <c r="AC22" i="51"/>
  <c r="AD22" i="51"/>
  <c r="AE22" i="51"/>
  <c r="AB23" i="51"/>
  <c r="AC23" i="51"/>
  <c r="AD23" i="51"/>
  <c r="AE23" i="51"/>
  <c r="AB24" i="51"/>
  <c r="AC24" i="51"/>
  <c r="AD24" i="51"/>
  <c r="AE24" i="51"/>
  <c r="AB25" i="51"/>
  <c r="AC25" i="51"/>
  <c r="AD25" i="51"/>
  <c r="AE25" i="51"/>
  <c r="AB26" i="51"/>
  <c r="AD26" i="51"/>
  <c r="AB27" i="51"/>
  <c r="AC27" i="51"/>
  <c r="AD27" i="51"/>
  <c r="AE27" i="51"/>
  <c r="AB28" i="51"/>
  <c r="AC28" i="51"/>
  <c r="AD28" i="51"/>
  <c r="AE28" i="51"/>
  <c r="AB29" i="51"/>
  <c r="AC29" i="51"/>
  <c r="AD29" i="51"/>
  <c r="AE29" i="51"/>
  <c r="AB30" i="51"/>
  <c r="AC30" i="51"/>
  <c r="AD30" i="51"/>
  <c r="AE30" i="51"/>
  <c r="AB31" i="51"/>
  <c r="AD31" i="51"/>
  <c r="AB32" i="51"/>
  <c r="AC32" i="51"/>
  <c r="AD32" i="51"/>
  <c r="AE32" i="51"/>
  <c r="AB33" i="51"/>
  <c r="AC33" i="51"/>
  <c r="AD33" i="51"/>
  <c r="AE33" i="51"/>
  <c r="AB34" i="51"/>
  <c r="AC34" i="51"/>
  <c r="AD34" i="51"/>
  <c r="AE34" i="51"/>
  <c r="AB35" i="51"/>
  <c r="AC35" i="51"/>
  <c r="AD35" i="51"/>
  <c r="AE35" i="51"/>
  <c r="AB38" i="51"/>
  <c r="AD38" i="51"/>
  <c r="AB39" i="51"/>
  <c r="AC39" i="51"/>
  <c r="AD39" i="51"/>
  <c r="AE39" i="51"/>
  <c r="AB40" i="51"/>
  <c r="AC40" i="51"/>
  <c r="AD40" i="51"/>
  <c r="AE40" i="51"/>
  <c r="AB41" i="51"/>
  <c r="AD41" i="51"/>
  <c r="AB42" i="51"/>
  <c r="AC42" i="51"/>
  <c r="AD42" i="51"/>
  <c r="AE42" i="51"/>
  <c r="AB43" i="51"/>
  <c r="AC43" i="51"/>
  <c r="AD43" i="51"/>
  <c r="AE43" i="51"/>
  <c r="AB44" i="51"/>
  <c r="AC44" i="51"/>
  <c r="AD44" i="51"/>
  <c r="AE44" i="51"/>
  <c r="AB45" i="51"/>
  <c r="AC45" i="51"/>
  <c r="AD45" i="51"/>
  <c r="AE45" i="51"/>
  <c r="AB46" i="51"/>
  <c r="AC46" i="51"/>
  <c r="AD46" i="51"/>
  <c r="AE46" i="51"/>
  <c r="AB47" i="51"/>
  <c r="AD47" i="51"/>
  <c r="AB48" i="51"/>
  <c r="AD48" i="51"/>
  <c r="AB49" i="51"/>
  <c r="AC49" i="51"/>
  <c r="AD49" i="51"/>
  <c r="AE49" i="51"/>
  <c r="AB50" i="51"/>
  <c r="AC50" i="51"/>
  <c r="AD50" i="51"/>
  <c r="AE50" i="51"/>
  <c r="AB51" i="51"/>
  <c r="AC51" i="51"/>
  <c r="AD51" i="51"/>
  <c r="AE51" i="51"/>
  <c r="AB52" i="51"/>
  <c r="AC52" i="51"/>
  <c r="AD52" i="51"/>
  <c r="AE52" i="51"/>
  <c r="AB53" i="51"/>
  <c r="AC53" i="51"/>
  <c r="AD53" i="51"/>
  <c r="AE53" i="51"/>
  <c r="AB54" i="51"/>
  <c r="AC54" i="51"/>
  <c r="AD54" i="51"/>
  <c r="AE54" i="51"/>
  <c r="AB55" i="51"/>
  <c r="AD55" i="51"/>
  <c r="AB64" i="51"/>
  <c r="AC64" i="51"/>
  <c r="AD64" i="51"/>
  <c r="AE64" i="51"/>
  <c r="AB65" i="51"/>
  <c r="AC65" i="51"/>
  <c r="AD65" i="51"/>
  <c r="AE65" i="51"/>
  <c r="AB66" i="51"/>
  <c r="AC66" i="51"/>
  <c r="AD66" i="51"/>
  <c r="AE66" i="51"/>
  <c r="AB67" i="51"/>
  <c r="AC67" i="51"/>
  <c r="AD67" i="51"/>
  <c r="AE67" i="51"/>
  <c r="AB68" i="51"/>
  <c r="AD68" i="51"/>
  <c r="AB69" i="51"/>
  <c r="AC69" i="51"/>
  <c r="AD69" i="51"/>
  <c r="AE69" i="51"/>
  <c r="AB70" i="51"/>
  <c r="AC70" i="51"/>
  <c r="AD70" i="51"/>
  <c r="AE70" i="51"/>
  <c r="AB71" i="51"/>
  <c r="AC71" i="51"/>
  <c r="AD71" i="51"/>
  <c r="AE71" i="51"/>
  <c r="AB72" i="51"/>
  <c r="AD72" i="51"/>
  <c r="AB73" i="51"/>
  <c r="AC73" i="51"/>
  <c r="AD73" i="51"/>
  <c r="AE73" i="51"/>
  <c r="AB74" i="51"/>
  <c r="AC74" i="51"/>
  <c r="AD74" i="51"/>
  <c r="AE74" i="51"/>
  <c r="AB75" i="51"/>
  <c r="AD75" i="51"/>
  <c r="AB76" i="51"/>
  <c r="AC76" i="51"/>
  <c r="AD76" i="51"/>
  <c r="AE76" i="51"/>
  <c r="AB77" i="51"/>
  <c r="AC77" i="51"/>
  <c r="AD77" i="51"/>
  <c r="AE77" i="51"/>
  <c r="AB78" i="51"/>
  <c r="AD78" i="51"/>
  <c r="AB79" i="51"/>
  <c r="AC79" i="51"/>
  <c r="AD79" i="51"/>
  <c r="AE79" i="51"/>
  <c r="AB80" i="51"/>
  <c r="AC80" i="51"/>
  <c r="AD80" i="51"/>
  <c r="AE80" i="51"/>
  <c r="AB81" i="51"/>
  <c r="AC81" i="51"/>
  <c r="AD81" i="51"/>
  <c r="AE81" i="51"/>
  <c r="AB82" i="51"/>
  <c r="AC82" i="51"/>
  <c r="AD82" i="51"/>
  <c r="AE82" i="51"/>
  <c r="AB83" i="51"/>
  <c r="AC83" i="51"/>
  <c r="AD83" i="51"/>
  <c r="AE83" i="51"/>
  <c r="AB84" i="51"/>
  <c r="AC84" i="51"/>
  <c r="AD84" i="51"/>
  <c r="AE84" i="51"/>
  <c r="AB85" i="51"/>
  <c r="AC85" i="51"/>
  <c r="AD85" i="51"/>
  <c r="AE85" i="51"/>
  <c r="AB86" i="51"/>
  <c r="AC86" i="51"/>
  <c r="AD86" i="51"/>
  <c r="AE86" i="51"/>
  <c r="AB87" i="51"/>
  <c r="AC87" i="51"/>
  <c r="AD87" i="51"/>
  <c r="AE87" i="51"/>
  <c r="AB88" i="51"/>
  <c r="AC88" i="51"/>
  <c r="AD88" i="51"/>
  <c r="AE88" i="51"/>
  <c r="AB89" i="51"/>
  <c r="AC89" i="51"/>
  <c r="AD89" i="51"/>
  <c r="AE89" i="51"/>
  <c r="AB90" i="51"/>
  <c r="AC90" i="51"/>
  <c r="AD90" i="51"/>
  <c r="AE90" i="51"/>
  <c r="AB91" i="51"/>
  <c r="AC91" i="51"/>
  <c r="AD91" i="51"/>
  <c r="AE91" i="51"/>
  <c r="AB92" i="51"/>
  <c r="AC92" i="51"/>
  <c r="AD92" i="51"/>
  <c r="AE92" i="51"/>
  <c r="AB93" i="51"/>
  <c r="AC93" i="51"/>
  <c r="AD93" i="51"/>
  <c r="AE93" i="51"/>
  <c r="AB94" i="51"/>
  <c r="AC94" i="51"/>
  <c r="AD94" i="51"/>
  <c r="AE94" i="51"/>
  <c r="AB95" i="51"/>
  <c r="AC95" i="51"/>
  <c r="AD95" i="51"/>
  <c r="AE95" i="51"/>
  <c r="AB96" i="51"/>
  <c r="AC96" i="51"/>
  <c r="AD96" i="51"/>
  <c r="AE96" i="51"/>
  <c r="AB97" i="51"/>
  <c r="AC97" i="51"/>
  <c r="AD97" i="51"/>
  <c r="AE97" i="51"/>
  <c r="AB98" i="51"/>
  <c r="AC98" i="51"/>
  <c r="AD98" i="51"/>
  <c r="AE98" i="51"/>
  <c r="AB99" i="51"/>
  <c r="AC99" i="51"/>
  <c r="AD99" i="51"/>
  <c r="AE99" i="51"/>
  <c r="AB100" i="51"/>
  <c r="AC100" i="51"/>
  <c r="AD100" i="51"/>
  <c r="AE100" i="51"/>
  <c r="AB101" i="51"/>
  <c r="AC101" i="51"/>
  <c r="AD101" i="51"/>
  <c r="AE101" i="51"/>
  <c r="AB102" i="51"/>
  <c r="AD102" i="51"/>
  <c r="AB103" i="51"/>
  <c r="AC103" i="51"/>
  <c r="AD103" i="51"/>
  <c r="AE103" i="51"/>
  <c r="AB104" i="51"/>
  <c r="AC104" i="51"/>
  <c r="AD104" i="51"/>
  <c r="AE104" i="51"/>
  <c r="AB105" i="51"/>
  <c r="AC105" i="51"/>
  <c r="AD105" i="51"/>
  <c r="AE105" i="51"/>
  <c r="AB106" i="51"/>
  <c r="AD106" i="51"/>
  <c r="AB107" i="51"/>
  <c r="AD107" i="51"/>
  <c r="AB108" i="51"/>
  <c r="AD108" i="51"/>
  <c r="AB109" i="51"/>
  <c r="AC109" i="51"/>
  <c r="AD109" i="51"/>
  <c r="AE109" i="51"/>
  <c r="AB110" i="51"/>
  <c r="AC110" i="51"/>
  <c r="AD110" i="51"/>
  <c r="AE110" i="51"/>
  <c r="AB111" i="51"/>
  <c r="AD111" i="51"/>
  <c r="AB112" i="51"/>
  <c r="AC112" i="51"/>
  <c r="AD112" i="51"/>
  <c r="AE112" i="51"/>
  <c r="AB113" i="51"/>
  <c r="AD113" i="51"/>
  <c r="AB114" i="51"/>
  <c r="AC114" i="51"/>
  <c r="AD114" i="51"/>
  <c r="AE114" i="51"/>
  <c r="AC108" i="51" l="1"/>
  <c r="X329" i="53" l="1"/>
  <c r="M355" i="53" l="1"/>
  <c r="AD9" i="51" l="1"/>
  <c r="AB9" i="51"/>
  <c r="AC127" i="51"/>
  <c r="AC121" i="51"/>
  <c r="AC113" i="51"/>
  <c r="AC111" i="51"/>
  <c r="AC102" i="51"/>
  <c r="AC78" i="51"/>
  <c r="AC75" i="51"/>
  <c r="AC72" i="51"/>
  <c r="AC68" i="51"/>
  <c r="AC63" i="51"/>
  <c r="AC55" i="51"/>
  <c r="AC48" i="51"/>
  <c r="AC41" i="51"/>
  <c r="AC38" i="51"/>
  <c r="AC31" i="51"/>
  <c r="AC26" i="51"/>
  <c r="AC18" i="51"/>
  <c r="AC125" i="51" l="1"/>
  <c r="AC123" i="51"/>
  <c r="AC120" i="51"/>
  <c r="AC10" i="51"/>
  <c r="AC47" i="51"/>
  <c r="AC107" i="51"/>
  <c r="AC9" i="51"/>
  <c r="AC106" i="51" l="1"/>
  <c r="AC130" i="51" l="1"/>
  <c r="C24" i="59" l="1"/>
  <c r="AC132" i="51" l="1"/>
  <c r="R134" i="51"/>
  <c r="AC134" i="51" l="1"/>
  <c r="Z5" i="51"/>
  <c r="O355" i="53"/>
  <c r="M345" i="53"/>
  <c r="X331" i="53"/>
  <c r="W30" i="53"/>
  <c r="X10" i="53"/>
  <c r="W27" i="53" l="1"/>
  <c r="M350" i="53"/>
  <c r="M349" i="53"/>
  <c r="M364" i="53"/>
  <c r="M369" i="53"/>
  <c r="M365" i="53"/>
  <c r="M371" i="53"/>
  <c r="M370" i="53"/>
  <c r="X335" i="53"/>
  <c r="W33" i="53"/>
  <c r="X26" i="53" l="1"/>
  <c r="M366" i="53"/>
  <c r="M357" i="53"/>
  <c r="M353" i="53"/>
  <c r="M363" i="53"/>
  <c r="M352" i="53"/>
  <c r="M372" i="53"/>
  <c r="N372" i="53" s="1"/>
  <c r="M351" i="53" l="1"/>
  <c r="M362" i="53"/>
  <c r="M347" i="53" l="1"/>
  <c r="X9" i="53"/>
  <c r="M361" i="53"/>
  <c r="M360" i="53"/>
  <c r="M348" i="53"/>
  <c r="M367" i="53" l="1"/>
  <c r="M373" i="53" s="1"/>
  <c r="X336" i="53"/>
  <c r="N367" i="53" l="1"/>
  <c r="N373" i="53"/>
  <c r="F10" i="59"/>
  <c r="F14" i="59"/>
  <c r="F16" i="59"/>
  <c r="F20" i="59" l="1"/>
  <c r="C11" i="59" s="1"/>
  <c r="AJ103" i="51" l="1"/>
  <c r="AI10" i="51" l="1"/>
  <c r="AH20" i="51"/>
  <c r="AI26" i="51"/>
  <c r="AI31" i="51"/>
  <c r="AI38" i="51"/>
  <c r="AI41" i="51"/>
  <c r="AI48" i="51"/>
  <c r="AI55" i="51"/>
  <c r="AI63" i="51"/>
  <c r="AI68" i="51"/>
  <c r="AI72" i="51"/>
  <c r="AI75" i="51"/>
  <c r="AI78" i="51"/>
  <c r="AI102" i="51"/>
  <c r="AI108" i="51"/>
  <c r="AI111" i="51"/>
  <c r="AI113" i="51"/>
  <c r="AI116" i="51"/>
  <c r="AI121" i="51"/>
  <c r="AI123" i="51"/>
  <c r="AI125" i="51"/>
  <c r="AI127" i="51"/>
  <c r="AI47" i="51" l="1"/>
  <c r="AI107" i="51"/>
  <c r="AI18" i="51"/>
  <c r="AI120" i="51"/>
  <c r="AI9" i="51" l="1"/>
  <c r="AI106" i="51" l="1"/>
  <c r="AI130" i="51" l="1"/>
  <c r="AI132" i="51" l="1"/>
  <c r="T127" i="51"/>
  <c r="AE127" i="51" s="1"/>
  <c r="T125" i="51"/>
  <c r="T123" i="51"/>
  <c r="AE123" i="51" s="1"/>
  <c r="T121" i="51"/>
  <c r="AE121" i="51" s="1"/>
  <c r="AE116" i="51"/>
  <c r="AE113" i="51"/>
  <c r="T111" i="51"/>
  <c r="AE111" i="51" s="1"/>
  <c r="AE108" i="51"/>
  <c r="T102" i="51"/>
  <c r="AE102" i="51" s="1"/>
  <c r="T78" i="51"/>
  <c r="T75" i="51"/>
  <c r="T72" i="51"/>
  <c r="T68" i="51"/>
  <c r="T63" i="51"/>
  <c r="AE63" i="51" s="1"/>
  <c r="T55" i="51"/>
  <c r="T48" i="51"/>
  <c r="T41" i="51"/>
  <c r="T38" i="51"/>
  <c r="T31" i="51"/>
  <c r="T26" i="51"/>
  <c r="T18" i="51"/>
  <c r="T10" i="51"/>
  <c r="AE125" i="51" l="1"/>
  <c r="O350" i="53"/>
  <c r="O349" i="53"/>
  <c r="O369" i="53"/>
  <c r="O371" i="53"/>
  <c r="AE10" i="51"/>
  <c r="T9" i="51"/>
  <c r="AE72" i="51"/>
  <c r="AE31" i="51"/>
  <c r="AE55" i="51"/>
  <c r="AE75" i="51"/>
  <c r="AE48" i="51"/>
  <c r="AE38" i="51"/>
  <c r="AE78" i="51"/>
  <c r="AE26" i="51"/>
  <c r="AE18" i="51"/>
  <c r="AE41" i="51"/>
  <c r="AE68" i="51"/>
  <c r="O365" i="53"/>
  <c r="O370" i="53"/>
  <c r="T107" i="51"/>
  <c r="AE107" i="51" s="1"/>
  <c r="T120" i="51"/>
  <c r="AE120" i="51" s="1"/>
  <c r="T47" i="51"/>
  <c r="AE47" i="51" s="1"/>
  <c r="O357" i="53" l="1"/>
  <c r="O366" i="53"/>
  <c r="O363" i="53"/>
  <c r="O353" i="53"/>
  <c r="O364" i="53"/>
  <c r="AE9" i="51"/>
  <c r="T106" i="51"/>
  <c r="AE106" i="51" s="1"/>
  <c r="O361" i="53" l="1"/>
  <c r="O351" i="53"/>
  <c r="O362" i="53"/>
  <c r="T130" i="51"/>
  <c r="AE130" i="51" s="1"/>
  <c r="O348" i="53" l="1"/>
  <c r="O347" i="53"/>
  <c r="O352" i="53"/>
  <c r="T132" i="51"/>
  <c r="AI134" i="51"/>
  <c r="AE132" i="51" l="1"/>
  <c r="T134" i="51"/>
  <c r="AE134" i="51" s="1"/>
  <c r="O345" i="53" l="1"/>
  <c r="D14" i="59" l="1"/>
  <c r="D10" i="59"/>
  <c r="D16" i="59" l="1"/>
  <c r="D20" i="59" s="1"/>
  <c r="O372" i="53" l="1"/>
  <c r="P372" i="53" l="1"/>
  <c r="O360" i="53" l="1"/>
  <c r="O367" i="53" s="1"/>
  <c r="O373" i="53" s="1"/>
  <c r="P367" i="53" l="1"/>
  <c r="P373" i="53" l="1"/>
  <c r="N150" i="53"/>
  <c r="X92" i="53" s="1"/>
  <c r="N216" i="53" l="1"/>
  <c r="X216" i="53" s="1"/>
  <c r="X150" i="53"/>
  <c r="X128" i="53"/>
  <c r="M354" i="53"/>
  <c r="M358" i="53" s="1"/>
  <c r="N358" i="53" l="1"/>
  <c r="N337" i="53"/>
  <c r="X195" i="53" s="1"/>
  <c r="O354" i="53"/>
  <c r="O358" i="53" s="1"/>
  <c r="P358" i="53" s="1"/>
  <c r="P337" i="53"/>
</calcChain>
</file>

<file path=xl/comments1.xml><?xml version="1.0" encoding="utf-8"?>
<comments xmlns="http://schemas.openxmlformats.org/spreadsheetml/2006/main">
  <authors>
    <author>Windows 사용자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</rPr>
          <t>2019</t>
        </r>
        <r>
          <rPr>
            <b/>
            <sz val="9"/>
            <color indexed="81"/>
            <rFont val="돋움"/>
            <family val="3"/>
            <charset val="129"/>
          </rPr>
          <t xml:space="preserve">대손준비금
</t>
        </r>
        <r>
          <rPr>
            <b/>
            <sz val="9"/>
            <color indexed="81"/>
            <rFont val="Tahoma"/>
            <family val="2"/>
          </rPr>
          <t>-2018</t>
        </r>
        <r>
          <rPr>
            <b/>
            <sz val="9"/>
            <color indexed="81"/>
            <rFont val="돋움"/>
            <family val="3"/>
            <charset val="129"/>
          </rPr>
          <t xml:space="preserve">대손준비금
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<sst xmlns="http://schemas.openxmlformats.org/spreadsheetml/2006/main" count="1423" uniqueCount="963">
  <si>
    <t xml:space="preserve"> </t>
  </si>
  <si>
    <t>가.수수료수익</t>
  </si>
  <si>
    <t>라.이자수익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</si>
  <si>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</si>
  <si>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</si>
  <si>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</si>
  <si>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</si>
  <si>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</si>
  <si>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</si>
  <si>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</si>
  <si>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</si>
  <si>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</si>
  <si>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</si>
  <si>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</si>
  <si>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</si>
  <si>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</si>
  <si>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</si>
  <si>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</si>
  <si>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</si>
  <si>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</si>
  <si>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</si>
  <si>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</si>
  <si>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</si>
  <si>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</si>
  <si>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</si>
  <si>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</si>
  <si>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</si>
  <si>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</si>
  <si>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</si>
  <si>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</si>
  <si>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>계  정  과  목</t>
    <phoneticPr fontId="19" type="noConversion"/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</si>
  <si>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</si>
  <si>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</si>
  <si>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</si>
  <si>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</si>
  <si>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</si>
  <si>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</si>
  <si>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</si>
  <si>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</si>
  <si>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</si>
  <si>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</si>
  <si>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</si>
  <si>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</si>
  <si>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</si>
  <si>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</si>
  <si>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</si>
  <si>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</si>
  <si>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</si>
  <si>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</si>
  <si>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</si>
  <si>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</si>
  <si>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</si>
  <si>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</si>
  <si>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</si>
  <si>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</si>
  <si>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</si>
  <si>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</si>
  <si>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</si>
  <si>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</si>
  <si>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</si>
  <si>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</si>
  <si>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</si>
  <si>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</si>
  <si>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</si>
  <si>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</si>
  <si>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</si>
  <si>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</si>
  <si>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</si>
  <si>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</si>
  <si>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</si>
  <si>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</si>
  <si>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</si>
  <si>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</si>
  <si>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</si>
  <si>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</si>
  <si>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</si>
  <si>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</si>
  <si>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</si>
  <si>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</si>
  <si>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</si>
  <si>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</si>
  <si>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</si>
  <si>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</si>
  <si>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</si>
  <si>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</si>
  <si>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</si>
  <si>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</si>
  <si>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</si>
  <si>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</si>
  <si>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</si>
  <si>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</si>
  <si>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</si>
  <si>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</si>
  <si>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</si>
  <si>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</si>
  <si>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</si>
  <si>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</si>
  <si>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</si>
  <si>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</si>
  <si>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</si>
  <si>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</si>
  <si>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</si>
  <si>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</si>
  <si>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</si>
  <si>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</si>
  <si>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</si>
  <si>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</si>
  <si>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</si>
  <si>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</si>
  <si>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</si>
  <si>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</si>
  <si>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</si>
  <si>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</si>
  <si>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</si>
  <si>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</si>
  <si>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</si>
  <si>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</si>
  <si>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</si>
  <si>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</si>
  <si>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</si>
  <si>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</si>
  <si>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</si>
  <si>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</si>
  <si>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</si>
  <si>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</si>
  <si>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</si>
  <si>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</si>
  <si>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</si>
  <si>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</si>
  <si>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</si>
  <si>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</si>
  <si>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</si>
  <si>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</si>
  <si>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</si>
  <si>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</si>
  <si>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</si>
  <si>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</si>
  <si>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</si>
  <si>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</si>
  <si>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</si>
  <si>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</si>
  <si>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</si>
  <si>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</si>
  <si>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9" type="noConversion"/>
  </si>
  <si>
    <t>4) 장내파생상품거래예치금</t>
    <phoneticPr fontId="19" type="noConversion"/>
  </si>
  <si>
    <t>3) 미수배당금</t>
    <phoneticPr fontId="19" type="noConversion"/>
  </si>
  <si>
    <t>4) 기타미수수익</t>
    <phoneticPr fontId="19" type="noConversion"/>
  </si>
  <si>
    <t>① 자기분</t>
    <phoneticPr fontId="19" type="noConversion"/>
  </si>
  <si>
    <t>2) 기업어음증권(CP)차입금</t>
    <phoneticPr fontId="19" type="noConversion"/>
  </si>
  <si>
    <t>가.마일리지충당부채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</si>
  <si>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</si>
  <si>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</si>
  <si>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1) 위탁자예수금(원화)</t>
    <phoneticPr fontId="19" type="noConversion"/>
  </si>
  <si>
    <t>2) 위탁자예수금(외화)</t>
    <phoneticPr fontId="19" type="noConversion"/>
  </si>
  <si>
    <t>3) 장내파생상품거래예수금</t>
    <phoneticPr fontId="19" type="noConversion"/>
  </si>
  <si>
    <t>4) 청약자예수금</t>
    <phoneticPr fontId="19" type="noConversion"/>
  </si>
  <si>
    <t>5) 집합투자증권투자자예수금</t>
    <phoneticPr fontId="19" type="noConversion"/>
  </si>
  <si>
    <t>6) 기타예수금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</si>
  <si>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</si>
  <si>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</si>
  <si>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</si>
  <si>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3) 장내거래미수금(거래일)</t>
    <phoneticPr fontId="19" type="noConversion"/>
  </si>
  <si>
    <t>① 고객미수금</t>
    <phoneticPr fontId="19" type="noConversion"/>
  </si>
  <si>
    <t>② 한국거래소미수금</t>
    <phoneticPr fontId="19" type="noConversion"/>
  </si>
  <si>
    <t>5) 해외미수금</t>
    <phoneticPr fontId="19" type="noConversion"/>
  </si>
  <si>
    <t>다.파생상품평가및처분손실</t>
    <phoneticPr fontId="55" type="noConversion"/>
  </si>
  <si>
    <t>다.파생상품평가및처분이익</t>
    <phoneticPr fontId="55" type="noConversion"/>
  </si>
  <si>
    <t>마.대출채권평가및처분손실</t>
    <phoneticPr fontId="55" type="noConversion"/>
  </si>
  <si>
    <t>아.기타의영업비용</t>
    <phoneticPr fontId="19" type="noConversion"/>
  </si>
  <si>
    <t>4) 기타미수금</t>
    <phoneticPr fontId="19" type="noConversion"/>
  </si>
  <si>
    <t>② 청약자예수금-일반</t>
    <phoneticPr fontId="19" type="noConversion"/>
  </si>
  <si>
    <t>3) 특수채</t>
    <phoneticPr fontId="19" type="noConversion"/>
  </si>
  <si>
    <t>2) 보통예금</t>
    <phoneticPr fontId="19" type="noConversion"/>
  </si>
  <si>
    <t>3) 당좌예금</t>
    <phoneticPr fontId="19" type="noConversion"/>
  </si>
  <si>
    <t>4) 외화예금</t>
    <phoneticPr fontId="19" type="noConversion"/>
  </si>
  <si>
    <t>STATEMENTS OF COMPREHENSIVE INCOME</t>
  </si>
  <si>
    <t> (Korean Won)</t>
    <phoneticPr fontId="19" type="noConversion"/>
  </si>
  <si>
    <t>3.Gain on derivatives transactions</t>
    <phoneticPr fontId="55" type="noConversion"/>
  </si>
  <si>
    <t>Ⅶ.INCOME TAX EXPENSE</t>
    <phoneticPr fontId="19" type="noConversion"/>
  </si>
  <si>
    <t>STATEMENTS OF FINANCIAL POSITION</t>
  </si>
  <si>
    <t> (Korean Won)</t>
  </si>
  <si>
    <t>2.Deposits</t>
    <phoneticPr fontId="19" type="noConversion"/>
  </si>
  <si>
    <t>1) Subscription deposits</t>
    <phoneticPr fontId="19" type="noConversion"/>
  </si>
  <si>
    <t>② 투자자분</t>
  </si>
  <si>
    <t>④ 기타</t>
  </si>
  <si>
    <t>① 외화주식</t>
    <phoneticPr fontId="19" type="noConversion"/>
  </si>
  <si>
    <t>3) 선급수수료</t>
    <phoneticPr fontId="19" type="noConversion"/>
  </si>
  <si>
    <t>4) 기타선급비용</t>
    <phoneticPr fontId="19" type="noConversion"/>
  </si>
  <si>
    <t>다.보증금</t>
    <phoneticPr fontId="19" type="noConversion"/>
  </si>
  <si>
    <t>라.미회수채권</t>
    <phoneticPr fontId="19" type="noConversion"/>
  </si>
  <si>
    <t>마.대손충당금</t>
    <phoneticPr fontId="19" type="noConversion"/>
  </si>
  <si>
    <t>바.현재가치조정차금</t>
    <phoneticPr fontId="19" type="noConversion"/>
  </si>
  <si>
    <t>가.선급금</t>
    <phoneticPr fontId="19" type="noConversion"/>
  </si>
  <si>
    <t>나.선급비용</t>
    <phoneticPr fontId="19" type="noConversion"/>
  </si>
  <si>
    <t>가.선수금</t>
    <phoneticPr fontId="19" type="noConversion"/>
  </si>
  <si>
    <t>나.선수수익</t>
    <phoneticPr fontId="19" type="noConversion"/>
  </si>
  <si>
    <t>1) 회원보증금</t>
    <phoneticPr fontId="19" type="noConversion"/>
  </si>
  <si>
    <t>2) 기타보증금</t>
    <phoneticPr fontId="19" type="noConversion"/>
  </si>
  <si>
    <t>4) 기타차입금</t>
    <phoneticPr fontId="19" type="noConversion"/>
  </si>
  <si>
    <t>3) 전자단기사채차입금</t>
    <phoneticPr fontId="55" type="noConversion"/>
  </si>
  <si>
    <t>가.미지급배당금</t>
    <phoneticPr fontId="55" type="noConversion"/>
  </si>
  <si>
    <t>나.미지급채무</t>
    <phoneticPr fontId="55" type="noConversion"/>
  </si>
  <si>
    <t>다.미지급금</t>
    <phoneticPr fontId="55" type="noConversion"/>
  </si>
  <si>
    <t>라.미지급비용</t>
    <phoneticPr fontId="55" type="noConversion"/>
  </si>
  <si>
    <t>5) 계좌개설인지대</t>
    <phoneticPr fontId="55" type="noConversion"/>
  </si>
  <si>
    <t>④ 기타</t>
    <phoneticPr fontId="55" type="noConversion"/>
  </si>
  <si>
    <t>5) MMDA</t>
    <phoneticPr fontId="55" type="noConversion"/>
  </si>
  <si>
    <t>Ⅱ.영업비용</t>
    <phoneticPr fontId="55" type="noConversion"/>
  </si>
  <si>
    <t>Ⅳ.영업외수익</t>
    <phoneticPr fontId="55" type="noConversion"/>
  </si>
  <si>
    <t>Ⅴ.영업외비용</t>
    <phoneticPr fontId="55" type="noConversion"/>
  </si>
  <si>
    <t>Ⅶ.법인세비용</t>
    <phoneticPr fontId="19" type="noConversion"/>
  </si>
  <si>
    <t>Ⅰ.영업수익</t>
    <phoneticPr fontId="55" type="noConversion"/>
  </si>
  <si>
    <t>Ⅵ.법인세차감전순이익</t>
    <phoneticPr fontId="19" type="noConversion"/>
  </si>
  <si>
    <t>Ⅰ.OPERATING INCOME</t>
    <phoneticPr fontId="55" type="noConversion"/>
  </si>
  <si>
    <t>Ⅷ.NET INCOME</t>
    <phoneticPr fontId="19" type="noConversion"/>
  </si>
  <si>
    <t>1.Commissions received</t>
    <phoneticPr fontId="55" type="noConversion"/>
  </si>
  <si>
    <t>Ⅰ.현금및예치금</t>
    <phoneticPr fontId="55" type="noConversion"/>
  </si>
  <si>
    <t>Ⅰ.자본금</t>
    <phoneticPr fontId="55" type="noConversion"/>
  </si>
  <si>
    <t>Ⅱ.자본잉여금</t>
    <phoneticPr fontId="55" type="noConversion"/>
  </si>
  <si>
    <t>Ⅲ.자본조정</t>
    <phoneticPr fontId="55" type="noConversion"/>
  </si>
  <si>
    <t>3) Electronic Short-Term bond issued</t>
  </si>
  <si>
    <t>1.Accrued dividends</t>
  </si>
  <si>
    <t>6) 예수금(기타)</t>
  </si>
  <si>
    <t>6) 예수금(기타)</t>
    <phoneticPr fontId="55" type="noConversion"/>
  </si>
  <si>
    <t>5) 계좌개설인지대</t>
  </si>
  <si>
    <t>③ 미수기업어음증권이자</t>
    <phoneticPr fontId="55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</si>
  <si>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5" type="noConversion"/>
  </si>
  <si>
    <t>③ 미수기업어음증권이자</t>
  </si>
  <si>
    <t>④ 미수전자단기사채이자</t>
  </si>
  <si>
    <t>이베스트투자증권주식회사</t>
  </si>
  <si>
    <t>e BEST INVESTMENT SECURITIES CO., LTD</t>
  </si>
  <si>
    <t>i.해외선물옵션예수금 (CNY)</t>
  </si>
  <si>
    <t>② 장내파생상품거래분-신탁</t>
    <phoneticPr fontId="19" type="noConversion"/>
  </si>
  <si>
    <t>다.선급제세</t>
    <phoneticPr fontId="55" type="noConversion"/>
  </si>
  <si>
    <t>1) 기타선급제세</t>
    <phoneticPr fontId="55" type="noConversion"/>
  </si>
  <si>
    <t>마.보증금</t>
    <phoneticPr fontId="19" type="noConversion"/>
  </si>
  <si>
    <t>1) 미수미결제현물환</t>
    <phoneticPr fontId="55" type="noConversion"/>
  </si>
  <si>
    <t>라.기타외화자산</t>
    <phoneticPr fontId="55" type="noConversion"/>
  </si>
  <si>
    <t>5) 장내파생상품매매증거금</t>
    <phoneticPr fontId="19" type="noConversion"/>
  </si>
  <si>
    <t>① 자기분(국내)</t>
    <phoneticPr fontId="55" type="noConversion"/>
  </si>
  <si>
    <t>a.KOSPI200 자기매매증거금</t>
    <phoneticPr fontId="19" type="noConversion"/>
  </si>
  <si>
    <t>④ 외국환미수금</t>
    <phoneticPr fontId="55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</si>
  <si>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5" type="noConversion"/>
  </si>
  <si>
    <t>2) 대여담보금</t>
    <phoneticPr fontId="55" type="noConversion"/>
  </si>
  <si>
    <t>① ETJ 예치금</t>
  </si>
  <si>
    <t>⑤ 미수대출채권이자</t>
  </si>
  <si>
    <t>⑥ 미수증권담보대출이자</t>
  </si>
  <si>
    <t>나.유형자산관련비용</t>
    <phoneticPr fontId="55" type="noConversion"/>
  </si>
  <si>
    <t>다.무형자산관련비용</t>
    <phoneticPr fontId="19" type="noConversion"/>
  </si>
  <si>
    <t>라.기타영업외비용</t>
    <phoneticPr fontId="19" type="noConversion"/>
  </si>
  <si>
    <t>가.지분법주식관련비용</t>
    <phoneticPr fontId="55" type="noConversion"/>
  </si>
  <si>
    <t>2) 출자금</t>
    <phoneticPr fontId="55" type="noConversion"/>
  </si>
  <si>
    <t>3) 신주인수권증서</t>
    <phoneticPr fontId="55" type="noConversion"/>
  </si>
  <si>
    <t>4) 국채·지방채</t>
    <phoneticPr fontId="55" type="noConversion"/>
  </si>
  <si>
    <t>5) 특수채</t>
    <phoneticPr fontId="55" type="noConversion"/>
  </si>
  <si>
    <t>6) 회사채</t>
    <phoneticPr fontId="55" type="noConversion"/>
  </si>
  <si>
    <t>7) 기업어음증권</t>
    <phoneticPr fontId="55" type="noConversion"/>
  </si>
  <si>
    <t>8) 전자단기사채</t>
    <phoneticPr fontId="19" type="noConversion"/>
  </si>
  <si>
    <t>9) 집합투자증권</t>
    <phoneticPr fontId="19" type="noConversion"/>
  </si>
  <si>
    <t>10) 외화증권</t>
    <phoneticPr fontId="19" type="noConversion"/>
  </si>
  <si>
    <t>① 상품주식</t>
    <phoneticPr fontId="55" type="noConversion"/>
  </si>
  <si>
    <t>② 일본주식 예치금</t>
  </si>
  <si>
    <t>1) 주식워런트증권</t>
    <phoneticPr fontId="55" type="noConversion"/>
  </si>
  <si>
    <t>11) 투자자예탁금별도예치금(신탁)</t>
    <phoneticPr fontId="19" type="noConversion"/>
  </si>
  <si>
    <t>1) 신용공여금대손충당금</t>
  </si>
  <si>
    <t>나.감가상각누계액</t>
    <phoneticPr fontId="19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</si>
  <si>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5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</si>
  <si>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5" type="noConversion"/>
  </si>
  <si>
    <t>④ 외국환미수금</t>
  </si>
  <si>
    <t>⑤ 기타</t>
  </si>
  <si>
    <t>3) 스왑담보금</t>
    <phoneticPr fontId="55" type="noConversion"/>
  </si>
  <si>
    <t>다.환매조건부채권매도</t>
    <phoneticPr fontId="55" type="noConversion"/>
  </si>
  <si>
    <t>나.매입약정충당부채</t>
    <phoneticPr fontId="19" type="noConversion"/>
  </si>
  <si>
    <t>나.미지급법인세(주민세)</t>
    <phoneticPr fontId="55" type="noConversion"/>
  </si>
  <si>
    <t>다.미처분이익잉여금</t>
    <phoneticPr fontId="55" type="noConversion"/>
  </si>
  <si>
    <t>가.현금및현금성자산</t>
    <phoneticPr fontId="55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</si>
  <si>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9" type="noConversion"/>
  </si>
  <si>
    <t>나.유가증권처분및평가이익</t>
    <phoneticPr fontId="55" type="noConversion"/>
  </si>
  <si>
    <t>가.당기손익-공정가치측정유가증권</t>
    <phoneticPr fontId="55" type="noConversion"/>
  </si>
  <si>
    <t>나.유형자산관련수익</t>
    <phoneticPr fontId="55" type="noConversion"/>
  </si>
  <si>
    <t>다.무형자산관련수익</t>
    <phoneticPr fontId="55" type="noConversion"/>
  </si>
  <si>
    <t>라.기타영업외수익</t>
    <phoneticPr fontId="55" type="noConversion"/>
  </si>
  <si>
    <t>가.지분법주식관련수익</t>
    <phoneticPr fontId="55" type="noConversion"/>
  </si>
  <si>
    <t>Ⅲ.영업이익</t>
    <phoneticPr fontId="55" type="noConversion"/>
  </si>
  <si>
    <t>나.유가증권처분및평가손실</t>
    <phoneticPr fontId="55" type="noConversion"/>
  </si>
  <si>
    <t>자산</t>
    <phoneticPr fontId="55" type="noConversion"/>
  </si>
  <si>
    <t>기타</t>
    <phoneticPr fontId="55" type="noConversion"/>
  </si>
  <si>
    <t>② 상환우선주</t>
    <phoneticPr fontId="55" type="noConversion"/>
  </si>
  <si>
    <t>1)</t>
  </si>
  <si>
    <t>1)</t>
    <phoneticPr fontId="55" type="noConversion"/>
  </si>
  <si>
    <t>2)</t>
  </si>
  <si>
    <t>2)</t>
    <phoneticPr fontId="55" type="noConversion"/>
  </si>
  <si>
    <t>수탁수수료</t>
    <phoneticPr fontId="55" type="noConversion"/>
  </si>
  <si>
    <t>인수및주선수수료</t>
    <phoneticPr fontId="55" type="noConversion"/>
  </si>
  <si>
    <t>사채모집수탁수수료</t>
    <phoneticPr fontId="55" type="noConversion"/>
  </si>
  <si>
    <t>집합투자증권취급수수료</t>
    <phoneticPr fontId="55" type="noConversion"/>
  </si>
  <si>
    <t>자산관리수수료</t>
    <phoneticPr fontId="55" type="noConversion"/>
  </si>
  <si>
    <t>매수및합병수수료</t>
    <phoneticPr fontId="55" type="noConversion"/>
  </si>
  <si>
    <t>기타수수료수익</t>
    <phoneticPr fontId="55" type="noConversion"/>
  </si>
  <si>
    <t>3)</t>
  </si>
  <si>
    <t>4)</t>
  </si>
  <si>
    <t>5)</t>
  </si>
  <si>
    <t>6)</t>
  </si>
  <si>
    <t>7)</t>
  </si>
  <si>
    <t>8)</t>
  </si>
  <si>
    <t>당기손익-공정가치측정유가증권처분이익</t>
    <phoneticPr fontId="55" type="noConversion"/>
  </si>
  <si>
    <t>당기손익-공정가치측정유가증권평가이익</t>
    <phoneticPr fontId="55" type="noConversion"/>
  </si>
  <si>
    <t>매도유가증권평가이익</t>
    <phoneticPr fontId="55" type="noConversion"/>
  </si>
  <si>
    <t>파생결합증권처분이익</t>
    <phoneticPr fontId="55" type="noConversion"/>
  </si>
  <si>
    <t>파생결합증권평가이익</t>
    <phoneticPr fontId="55" type="noConversion"/>
  </si>
  <si>
    <t>파생결합증권상환이익</t>
    <phoneticPr fontId="55" type="noConversion"/>
  </si>
  <si>
    <t>1)</t>
    <phoneticPr fontId="55" type="noConversion"/>
  </si>
  <si>
    <t>2)</t>
    <phoneticPr fontId="55" type="noConversion"/>
  </si>
  <si>
    <t>장내파생상품처분이익</t>
    <phoneticPr fontId="55" type="noConversion"/>
  </si>
  <si>
    <t>장내파생상품평가이익</t>
    <phoneticPr fontId="55" type="noConversion"/>
  </si>
  <si>
    <t>장외파생상품처분이익</t>
    <phoneticPr fontId="55" type="noConversion"/>
  </si>
  <si>
    <t>장외파생상품평가이익</t>
    <phoneticPr fontId="55" type="noConversion"/>
  </si>
  <si>
    <t>현금및예치금이자수익</t>
    <phoneticPr fontId="55" type="noConversion"/>
  </si>
  <si>
    <t>당기손익-공정가치측정유가증권이자수익</t>
    <phoneticPr fontId="55" type="noConversion"/>
  </si>
  <si>
    <t>대출채권이자</t>
    <phoneticPr fontId="55" type="noConversion"/>
  </si>
  <si>
    <t>기타이자수익</t>
    <phoneticPr fontId="55" type="noConversion"/>
  </si>
  <si>
    <t>외환차익</t>
    <phoneticPr fontId="55" type="noConversion"/>
  </si>
  <si>
    <t>외화환산이익</t>
    <phoneticPr fontId="55" type="noConversion"/>
  </si>
  <si>
    <t>배당금수익</t>
    <phoneticPr fontId="55" type="noConversion"/>
  </si>
  <si>
    <t>분배금수익</t>
    <phoneticPr fontId="55" type="noConversion"/>
  </si>
  <si>
    <t>충당금환입액</t>
    <phoneticPr fontId="55" type="noConversion"/>
  </si>
  <si>
    <t>기타대손충당금환입</t>
    <phoneticPr fontId="55" type="noConversion"/>
  </si>
  <si>
    <t>매매수수료</t>
    <phoneticPr fontId="55" type="noConversion"/>
  </si>
  <si>
    <t>투자상담사수수료</t>
    <phoneticPr fontId="55" type="noConversion"/>
  </si>
  <si>
    <t>투자자문수수료</t>
    <phoneticPr fontId="19" type="noConversion"/>
  </si>
  <si>
    <t>투자일임수수료</t>
    <phoneticPr fontId="19" type="noConversion"/>
  </si>
  <si>
    <t>대여수수료</t>
    <phoneticPr fontId="55" type="noConversion"/>
  </si>
  <si>
    <t>기타수수료비용</t>
    <phoneticPr fontId="19" type="noConversion"/>
  </si>
  <si>
    <t>당기손익-공정가치측정유가증권처분손실</t>
    <phoneticPr fontId="55" type="noConversion"/>
  </si>
  <si>
    <t>당기손익-공정가치측정유가증권평가손실</t>
    <phoneticPr fontId="55" type="noConversion"/>
  </si>
  <si>
    <t>매도유가증권평가손실</t>
    <phoneticPr fontId="55" type="noConversion"/>
  </si>
  <si>
    <t>파생결합증권처분손실</t>
    <phoneticPr fontId="55" type="noConversion"/>
  </si>
  <si>
    <t>파생결합증권평가손실</t>
    <phoneticPr fontId="55" type="noConversion"/>
  </si>
  <si>
    <t>파생결합증권상환손실</t>
    <phoneticPr fontId="55" type="noConversion"/>
  </si>
  <si>
    <t>장내파생상품처분손실</t>
    <phoneticPr fontId="55" type="noConversion"/>
  </si>
  <si>
    <t>장내파생상품평가손실</t>
    <phoneticPr fontId="55" type="noConversion"/>
  </si>
  <si>
    <t>장외파생상품처분손실</t>
    <phoneticPr fontId="55" type="noConversion"/>
  </si>
  <si>
    <t>장외파생상품평가손실</t>
    <phoneticPr fontId="55" type="noConversion"/>
  </si>
  <si>
    <t>예수부채이자비용</t>
    <phoneticPr fontId="55" type="noConversion"/>
  </si>
  <si>
    <t>차입부채이자비용</t>
    <phoneticPr fontId="55" type="noConversion"/>
  </si>
  <si>
    <t>기타이자비용</t>
    <phoneticPr fontId="55" type="noConversion"/>
  </si>
  <si>
    <t>대출채권매각손실</t>
    <phoneticPr fontId="55" type="noConversion"/>
  </si>
  <si>
    <t>대손상각비</t>
    <phoneticPr fontId="55" type="noConversion"/>
  </si>
  <si>
    <t>외환차손</t>
    <phoneticPr fontId="55" type="noConversion"/>
  </si>
  <si>
    <t>외화환산손실</t>
    <phoneticPr fontId="55" type="noConversion"/>
  </si>
  <si>
    <t>급여</t>
    <phoneticPr fontId="55" type="noConversion"/>
  </si>
  <si>
    <t>퇴직급여</t>
    <phoneticPr fontId="55" type="noConversion"/>
  </si>
  <si>
    <t>복리후생비</t>
    <phoneticPr fontId="55" type="noConversion"/>
  </si>
  <si>
    <t>전산운용비</t>
    <phoneticPr fontId="55" type="noConversion"/>
  </si>
  <si>
    <t>임차료</t>
    <phoneticPr fontId="55" type="noConversion"/>
  </si>
  <si>
    <t>지급수수료</t>
    <phoneticPr fontId="55" type="noConversion"/>
  </si>
  <si>
    <t>접대비</t>
    <phoneticPr fontId="55" type="noConversion"/>
  </si>
  <si>
    <t>광고선전비</t>
    <phoneticPr fontId="55" type="noConversion"/>
  </si>
  <si>
    <t>감가상각비</t>
    <phoneticPr fontId="55" type="noConversion"/>
  </si>
  <si>
    <t>조사연구비</t>
    <phoneticPr fontId="55" type="noConversion"/>
  </si>
  <si>
    <t>연수비</t>
    <phoneticPr fontId="55" type="noConversion"/>
  </si>
  <si>
    <t>무형자산상각비</t>
    <phoneticPr fontId="55" type="noConversion"/>
  </si>
  <si>
    <t>세금과공과금</t>
    <phoneticPr fontId="55" type="noConversion"/>
  </si>
  <si>
    <t>판매부대비</t>
    <phoneticPr fontId="55" type="noConversion"/>
  </si>
  <si>
    <t>수도광열및사옥관리비</t>
    <phoneticPr fontId="55" type="noConversion"/>
  </si>
  <si>
    <t>회의비</t>
    <phoneticPr fontId="55" type="noConversion"/>
  </si>
  <si>
    <t>여비교통비</t>
    <phoneticPr fontId="55" type="noConversion"/>
  </si>
  <si>
    <t>도서인쇄비</t>
    <phoneticPr fontId="55" type="noConversion"/>
  </si>
  <si>
    <t>차량유지비</t>
    <phoneticPr fontId="55" type="noConversion"/>
  </si>
  <si>
    <t>소모품비</t>
    <phoneticPr fontId="55" type="noConversion"/>
  </si>
  <si>
    <t>보험료</t>
    <phoneticPr fontId="55" type="noConversion"/>
  </si>
  <si>
    <t>행사비</t>
    <phoneticPr fontId="55" type="noConversion"/>
  </si>
  <si>
    <t>기타</t>
    <phoneticPr fontId="55" type="noConversion"/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</si>
  <si>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</si>
  <si>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</si>
  <si>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</si>
  <si>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</si>
  <si>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</si>
  <si>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</si>
  <si>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</si>
  <si>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</si>
  <si>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</si>
  <si>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</si>
  <si>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</si>
  <si>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</si>
  <si>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</si>
  <si>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</si>
  <si>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</si>
  <si>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대손상각비</t>
    <phoneticPr fontId="19" type="noConversion"/>
  </si>
  <si>
    <t>1)</t>
    <phoneticPr fontId="19" type="noConversion"/>
  </si>
  <si>
    <t>지분법이익</t>
    <phoneticPr fontId="55" type="noConversion"/>
  </si>
  <si>
    <t>유형자산처분이익</t>
    <phoneticPr fontId="55" type="noConversion"/>
  </si>
  <si>
    <t>무형자산손상차손환입</t>
    <phoneticPr fontId="55" type="noConversion"/>
  </si>
  <si>
    <t>잡수익</t>
    <phoneticPr fontId="55" type="noConversion"/>
  </si>
  <si>
    <t>지분법손실</t>
    <phoneticPr fontId="55" type="noConversion"/>
  </si>
  <si>
    <t>유형자산처분손실</t>
    <phoneticPr fontId="55" type="noConversion"/>
  </si>
  <si>
    <t>무형자산손상차손</t>
    <phoneticPr fontId="19" type="noConversion"/>
  </si>
  <si>
    <t>기부금</t>
    <phoneticPr fontId="19" type="noConversion"/>
  </si>
  <si>
    <t>잡손실</t>
    <phoneticPr fontId="19" type="noConversion"/>
  </si>
  <si>
    <t>2)</t>
    <phoneticPr fontId="19" type="noConversion"/>
  </si>
  <si>
    <t>Ⅸ.기타포괄손익</t>
    <phoneticPr fontId="19" type="noConversion"/>
  </si>
  <si>
    <t>Ⅹ.총   포   괄   이   익</t>
    <phoneticPr fontId="55" type="noConversion"/>
  </si>
  <si>
    <t>① 주식관련</t>
  </si>
  <si>
    <t>1)장내파생상품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</si>
  <si>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</si>
  <si>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</si>
  <si>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a.주식스왑</t>
    <phoneticPr fontId="55" type="noConversion"/>
  </si>
  <si>
    <t>b.매입주식옵션-장외</t>
    <phoneticPr fontId="55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</si>
  <si>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</si>
  <si>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5" type="noConversion"/>
  </si>
  <si>
    <t>a.상품스왑</t>
    <phoneticPr fontId="55" type="noConversion"/>
  </si>
  <si>
    <t>b.매입상품옵션-장외</t>
    <phoneticPr fontId="55" type="noConversion"/>
  </si>
  <si>
    <t>2)장외파생상품</t>
    <phoneticPr fontId="55" type="noConversion"/>
  </si>
  <si>
    <t>가.출자금</t>
    <phoneticPr fontId="55" type="noConversion"/>
  </si>
  <si>
    <t>나.파생결합증권</t>
    <phoneticPr fontId="55" type="noConversion"/>
  </si>
  <si>
    <t>다.파생상품자산</t>
    <phoneticPr fontId="55" type="noConversion"/>
  </si>
  <si>
    <t>가.매도유가증권</t>
    <phoneticPr fontId="55" type="noConversion"/>
  </si>
  <si>
    <t>a.매도주식옵션</t>
    <phoneticPr fontId="55" type="noConversion"/>
  </si>
  <si>
    <t>② 기타</t>
  </si>
  <si>
    <t>이베스트투자증권주식회사</t>
    <phoneticPr fontId="252" type="noConversion"/>
  </si>
  <si>
    <t>(단위:원)</t>
    <phoneticPr fontId="252" type="noConversion"/>
  </si>
  <si>
    <t>처분예정일</t>
    <phoneticPr fontId="55" type="noConversion"/>
  </si>
  <si>
    <t>처분확정일</t>
    <phoneticPr fontId="55" type="noConversion"/>
  </si>
  <si>
    <t>계  정  과   목</t>
    <phoneticPr fontId="248" type="noConversion"/>
  </si>
  <si>
    <t>Ⅰ. 처분전이익잉여금</t>
  </si>
  <si>
    <t xml:space="preserve">   1. 전기이월이익잉여금</t>
  </si>
  <si>
    <t>Ⅱ. 임의적립금 등의 전입(환입)액</t>
  </si>
  <si>
    <t xml:space="preserve">   1. 대손준비금 전입(환입)액</t>
  </si>
  <si>
    <t>Ⅲ. 이익잉여금 처분액</t>
  </si>
  <si>
    <t xml:space="preserve">   1. 이익준비금</t>
  </si>
  <si>
    <t xml:space="preserve">   2. 배당금(률)</t>
  </si>
  <si>
    <t>Ⅳ. 차기이월이익잉여금</t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</si>
  <si>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</si>
  <si>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</si>
  <si>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</si>
  <si>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</si>
  <si>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</si>
  <si>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9" type="noConversion"/>
  </si>
  <si>
    <t>Ⅰ.현금및예치금</t>
  </si>
  <si>
    <t>Ⅰ.자본금</t>
  </si>
  <si>
    <t>자 본 총 계</t>
    <phoneticPr fontId="55" type="noConversion"/>
  </si>
  <si>
    <t>부채와 자본총계</t>
    <phoneticPr fontId="55" type="noConversion"/>
  </si>
  <si>
    <t>( 이연대출부대손익 )</t>
    <phoneticPr fontId="19" type="noConversion"/>
  </si>
  <si>
    <t>2) 대출금 대손충당금</t>
    <phoneticPr fontId="19" type="noConversion"/>
  </si>
  <si>
    <t>3) 매입대출채권 대손충당금</t>
    <phoneticPr fontId="55" type="noConversion"/>
  </si>
  <si>
    <t>4) 부도채권대손충당금</t>
    <phoneticPr fontId="55" type="noConversion"/>
  </si>
  <si>
    <t>5) 사모사채 대손충당금</t>
    <phoneticPr fontId="55" type="noConversion"/>
  </si>
  <si>
    <t>②  상품관련</t>
    <phoneticPr fontId="19" type="noConversion"/>
  </si>
  <si>
    <t>a.상품스왑</t>
    <phoneticPr fontId="19" type="noConversion"/>
  </si>
  <si>
    <t>다.매입확약충당부채</t>
    <phoneticPr fontId="19" type="noConversion"/>
  </si>
  <si>
    <t>제20기 1월~3월</t>
    <phoneticPr fontId="55" type="noConversion"/>
  </si>
  <si>
    <t>제20기 4월~6월</t>
    <phoneticPr fontId="55" type="noConversion"/>
  </si>
  <si>
    <t>제20기 7월~9월</t>
    <phoneticPr fontId="55" type="noConversion"/>
  </si>
  <si>
    <t>② 투자자분(국내)</t>
    <phoneticPr fontId="19" type="noConversion"/>
  </si>
  <si>
    <t>a.KOSPI200 위탁매매증거금</t>
    <phoneticPr fontId="19" type="noConversion"/>
  </si>
  <si>
    <t>2) 기타</t>
    <phoneticPr fontId="19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</si>
  <si>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</si>
  <si>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</si>
  <si>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</si>
  <si>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</si>
  <si>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</si>
  <si>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</si>
  <si>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</si>
  <si>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</si>
  <si>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</si>
  <si>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</si>
  <si>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</si>
  <si>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4) 기타</t>
  </si>
  <si>
    <t>충당부채전입액</t>
    <phoneticPr fontId="55" type="noConversion"/>
  </si>
  <si>
    <t>7)</t>
    <phoneticPr fontId="55" type="noConversion"/>
  </si>
  <si>
    <t>3)</t>
    <phoneticPr fontId="55" type="noConversion"/>
  </si>
  <si>
    <t>Ⅱ.기타불입자본</t>
    <phoneticPr fontId="55" type="noConversion"/>
  </si>
  <si>
    <t>5) Deposits for exchange-traded derivatives</t>
    <phoneticPr fontId="19" type="noConversion"/>
  </si>
  <si>
    <t>1) Exchange-traded derivatives</t>
  </si>
  <si>
    <t>2) OTC derivatives</t>
  </si>
  <si>
    <t>2) Investment in partnerships</t>
  </si>
  <si>
    <t>① Stock in foreign currency</t>
    <phoneticPr fontId="19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</si>
  <si>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5" type="noConversion"/>
  </si>
  <si>
    <t>11) Reserve for claims of customers' deposits (trust)</t>
    <phoneticPr fontId="19" type="noConversion"/>
  </si>
  <si>
    <t>1) Loans to Employees</t>
    <phoneticPr fontId="19" type="noConversion"/>
  </si>
  <si>
    <t>2) Others</t>
    <phoneticPr fontId="19" type="noConversion"/>
  </si>
  <si>
    <t>3) Receivables for brokerage(trade date)</t>
    <phoneticPr fontId="19" type="noConversion"/>
  </si>
  <si>
    <t>4) Other receivables</t>
    <phoneticPr fontId="19" type="noConversion"/>
  </si>
  <si>
    <t>5) Receivables in foreign currency</t>
    <phoneticPr fontId="19" type="noConversion"/>
  </si>
  <si>
    <t>2.Accrued income</t>
    <phoneticPr fontId="19" type="noConversion"/>
  </si>
  <si>
    <t>1) Accrued commissions</t>
    <phoneticPr fontId="19" type="noConversion"/>
  </si>
  <si>
    <t>2) Accrued interest receivables</t>
    <phoneticPr fontId="19" type="noConversion"/>
  </si>
  <si>
    <t>3) Accrued dividends</t>
    <phoneticPr fontId="19" type="noConversion"/>
  </si>
  <si>
    <t>4) Accrued other incomes</t>
    <phoneticPr fontId="19" type="noConversion"/>
  </si>
  <si>
    <t>3.Guarantee</t>
    <phoneticPr fontId="19" type="noConversion"/>
  </si>
  <si>
    <t>1) Guarantee for rent</t>
    <phoneticPr fontId="19" type="noConversion"/>
  </si>
  <si>
    <t>4.Receivables for bonds</t>
    <phoneticPr fontId="19" type="noConversion"/>
  </si>
  <si>
    <t>1) Inter bank transfer</t>
    <phoneticPr fontId="19" type="noConversion"/>
  </si>
  <si>
    <t>2) Electronic banking</t>
    <phoneticPr fontId="19" type="noConversion"/>
  </si>
  <si>
    <t>5.Allowance for credit loss</t>
    <phoneticPr fontId="19" type="noConversion"/>
  </si>
  <si>
    <t>1) Allowance for receivables</t>
    <phoneticPr fontId="19" type="noConversion"/>
  </si>
  <si>
    <t>2) Allowance for accrued income</t>
    <phoneticPr fontId="19" type="noConversion"/>
  </si>
  <si>
    <t>6.Discount present value</t>
    <phoneticPr fontId="19" type="noConversion"/>
  </si>
  <si>
    <t>1.Advance payments</t>
    <phoneticPr fontId="19" type="noConversion"/>
  </si>
  <si>
    <t>1) Accrued interest on bonds</t>
    <phoneticPr fontId="19" type="noConversion"/>
  </si>
  <si>
    <t>2.Prepaid expenses</t>
    <phoneticPr fontId="19" type="noConversion"/>
  </si>
  <si>
    <t>1.Securities sold</t>
  </si>
  <si>
    <t>2.Unearned income</t>
    <phoneticPr fontId="19" type="noConversion"/>
  </si>
  <si>
    <t>ASSETS</t>
    <phoneticPr fontId="19" type="noConversion"/>
  </si>
  <si>
    <t>Ⅰ.CASH AND DEPOSITS</t>
    <phoneticPr fontId="19" type="noConversion"/>
  </si>
  <si>
    <t>1.Cash and cash equivalents</t>
    <phoneticPr fontId="19" type="noConversion"/>
  </si>
  <si>
    <t>1) Cash on hand</t>
    <phoneticPr fontId="19" type="noConversion"/>
  </si>
  <si>
    <t>2) Demand deposits</t>
    <phoneticPr fontId="19" type="noConversion"/>
  </si>
  <si>
    <t>3) Current deposits</t>
    <phoneticPr fontId="19" type="noConversion"/>
  </si>
  <si>
    <t>4) Foreign currency deposits</t>
    <phoneticPr fontId="19" type="noConversion"/>
  </si>
  <si>
    <t>5) MMDA</t>
    <phoneticPr fontId="55" type="noConversion"/>
  </si>
  <si>
    <t>② 투자자분</t>
    <phoneticPr fontId="19" type="noConversion"/>
  </si>
  <si>
    <t>2) Reserve for claims of customers' deposits</t>
    <phoneticPr fontId="19" type="noConversion"/>
  </si>
  <si>
    <t>① Customers' deposits - beneficiary</t>
    <phoneticPr fontId="19" type="noConversion"/>
  </si>
  <si>
    <t>3) Securities borrowed</t>
    <phoneticPr fontId="19" type="noConversion"/>
  </si>
  <si>
    <t>4) Deposits for exchange-traded derivatives</t>
    <phoneticPr fontId="19" type="noConversion"/>
  </si>
  <si>
    <t>a.해외자기거래예치금(FCM)</t>
    <phoneticPr fontId="19" type="noConversion"/>
  </si>
  <si>
    <t>b.해외자기거래예치금(은행)</t>
    <phoneticPr fontId="19" type="noConversion"/>
  </si>
  <si>
    <t>1.Securities measured at fair value through profit or loss</t>
    <phoneticPr fontId="55" type="noConversion"/>
  </si>
  <si>
    <t>1) Stock</t>
    <phoneticPr fontId="19" type="noConversion"/>
  </si>
  <si>
    <t>① Common stock</t>
    <phoneticPr fontId="55" type="noConversion"/>
  </si>
  <si>
    <t>② Preference stock</t>
    <phoneticPr fontId="55" type="noConversion"/>
  </si>
  <si>
    <t>3) Stock warrants</t>
    <phoneticPr fontId="19" type="noConversion"/>
  </si>
  <si>
    <t>4) State bonds, Local government bonds</t>
    <phoneticPr fontId="19" type="noConversion"/>
  </si>
  <si>
    <t>5) Special bonds</t>
    <phoneticPr fontId="19" type="noConversion"/>
  </si>
  <si>
    <t>6) Corporate bond</t>
    <phoneticPr fontId="19" type="noConversion"/>
  </si>
  <si>
    <t>7) Corporate commercial papers</t>
    <phoneticPr fontId="19" type="noConversion"/>
  </si>
  <si>
    <t>8) Electronic Short-Term bond</t>
    <phoneticPr fontId="55" type="noConversion"/>
  </si>
  <si>
    <t>9) Collective investment securities</t>
    <phoneticPr fontId="19" type="noConversion"/>
  </si>
  <si>
    <t>10) Securities in foreign currency</t>
    <phoneticPr fontId="19" type="noConversion"/>
  </si>
  <si>
    <t>② 장내파생상품거래분-신탁</t>
    <phoneticPr fontId="19" type="noConversion"/>
  </si>
  <si>
    <t>2. Derivatives-combined securities</t>
    <phoneticPr fontId="55" type="noConversion"/>
  </si>
  <si>
    <t>1) Equity linked warrants</t>
    <phoneticPr fontId="55" type="noConversion"/>
  </si>
  <si>
    <t>2) Others</t>
    <phoneticPr fontId="55" type="noConversion"/>
  </si>
  <si>
    <t>3.Derivatives instruments assets</t>
    <phoneticPr fontId="55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</si>
  <si>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5" type="noConversion"/>
  </si>
  <si>
    <t>a.매입주식옵션</t>
    <phoneticPr fontId="55" type="noConversion"/>
  </si>
  <si>
    <t>1. Investment in partnerships</t>
    <phoneticPr fontId="55" type="noConversion"/>
  </si>
  <si>
    <t>1) Margin to customers</t>
    <phoneticPr fontId="19" type="noConversion"/>
  </si>
  <si>
    <t>2) Loans secured by securities</t>
    <phoneticPr fontId="19" type="noConversion"/>
  </si>
  <si>
    <t>(Net deffered origination fees and costs)</t>
    <phoneticPr fontId="55" type="noConversion"/>
  </si>
  <si>
    <t>1) Allowance for loans</t>
    <phoneticPr fontId="19" type="noConversion"/>
  </si>
  <si>
    <t>2) Allowance for loans</t>
    <phoneticPr fontId="55" type="noConversion"/>
  </si>
  <si>
    <t>3) Allowance for loans purchased</t>
    <phoneticPr fontId="19" type="noConversion"/>
  </si>
  <si>
    <t>4) Allowance for dishonored loans</t>
    <phoneticPr fontId="55" type="noConversion"/>
  </si>
  <si>
    <t>5) Allowance for private placement bonds</t>
    <phoneticPr fontId="55" type="noConversion"/>
  </si>
  <si>
    <t>1.Tangible assets</t>
    <phoneticPr fontId="19" type="noConversion"/>
  </si>
  <si>
    <t>1) Vehicles</t>
    <phoneticPr fontId="19" type="noConversion"/>
  </si>
  <si>
    <t>2) Furniture and equipments</t>
    <phoneticPr fontId="19" type="noConversion"/>
  </si>
  <si>
    <t>2.Accumulated depreciation</t>
    <phoneticPr fontId="55" type="noConversion"/>
  </si>
  <si>
    <t>1.Intangible assets</t>
    <phoneticPr fontId="19" type="noConversion"/>
  </si>
  <si>
    <t>1) Golf membership</t>
    <phoneticPr fontId="19" type="noConversion"/>
  </si>
  <si>
    <t>2) Others membership</t>
    <phoneticPr fontId="19" type="noConversion"/>
  </si>
  <si>
    <t>3) Software</t>
    <phoneticPr fontId="19" type="noConversion"/>
  </si>
  <si>
    <t>4) Goodwill</t>
    <phoneticPr fontId="19" type="noConversion"/>
  </si>
  <si>
    <t>5) Others intangible assets</t>
    <phoneticPr fontId="19" type="noConversion"/>
  </si>
  <si>
    <t>1.Receivables</t>
    <phoneticPr fontId="19" type="noConversion"/>
  </si>
  <si>
    <t>1) Receivables for proprietary trading</t>
    <phoneticPr fontId="19" type="noConversion"/>
  </si>
  <si>
    <t>2) Receivables for brokerage</t>
    <phoneticPr fontId="19" type="noConversion"/>
  </si>
  <si>
    <t>① 고객미수금</t>
    <phoneticPr fontId="19" type="noConversion"/>
  </si>
  <si>
    <t>② 한국거래소미수금</t>
    <phoneticPr fontId="19" type="noConversion"/>
  </si>
  <si>
    <t>1) Prepaid interest</t>
    <phoneticPr fontId="19" type="noConversion"/>
  </si>
  <si>
    <t>2) Prepaid insurance premium</t>
    <phoneticPr fontId="19" type="noConversion"/>
  </si>
  <si>
    <t>3) Prepaid commissions</t>
    <phoneticPr fontId="19" type="noConversion"/>
  </si>
  <si>
    <t>4) Others</t>
    <phoneticPr fontId="19" type="noConversion"/>
  </si>
  <si>
    <t>3.Prepaid tax</t>
    <phoneticPr fontId="55" type="noConversion"/>
  </si>
  <si>
    <t>1) Others</t>
    <phoneticPr fontId="55" type="noConversion"/>
  </si>
  <si>
    <t>4.Other foreign assets</t>
    <phoneticPr fontId="55" type="noConversion"/>
  </si>
  <si>
    <t>1) Outstanding spot exchange</t>
    <phoneticPr fontId="55" type="noConversion"/>
  </si>
  <si>
    <t>5.Guarantee</t>
    <phoneticPr fontId="19" type="noConversion"/>
  </si>
  <si>
    <t>1) Fidelity guarantee money</t>
    <phoneticPr fontId="19" type="noConversion"/>
  </si>
  <si>
    <t>TOTAL ASSETS</t>
    <phoneticPr fontId="19" type="noConversion"/>
  </si>
  <si>
    <t>LIABILITIES</t>
    <phoneticPr fontId="19" type="noConversion"/>
  </si>
  <si>
    <t>Ⅰ.DEPOSITS</t>
    <phoneticPr fontId="19" type="noConversion"/>
  </si>
  <si>
    <t>1.Customers' deposits</t>
    <phoneticPr fontId="19" type="noConversion"/>
  </si>
  <si>
    <t>1) Customers' deposits for brokerage</t>
    <phoneticPr fontId="19" type="noConversion"/>
  </si>
  <si>
    <t>2) Customers' deposits for brokerage-Foreign currency</t>
    <phoneticPr fontId="19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</si>
  <si>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</si>
  <si>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</si>
  <si>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</si>
  <si>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</si>
  <si>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</si>
  <si>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</si>
  <si>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</si>
  <si>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</si>
  <si>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</si>
  <si>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</si>
  <si>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</si>
  <si>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</si>
  <si>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</si>
  <si>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</si>
  <si>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</si>
  <si>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</si>
  <si>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</si>
  <si>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</si>
  <si>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</si>
  <si>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</si>
  <si>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</si>
  <si>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</si>
  <si>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9" type="noConversion"/>
  </si>
  <si>
    <t>4) Customers' deposits for subscriptions</t>
    <phoneticPr fontId="19" type="noConversion"/>
  </si>
  <si>
    <t>② 청약자예수금-일반</t>
    <phoneticPr fontId="19" type="noConversion"/>
  </si>
  <si>
    <t>5) Customers' deposits forbeneficiary</t>
    <phoneticPr fontId="19" type="noConversion"/>
  </si>
  <si>
    <t>6) Other deposits</t>
    <phoneticPr fontId="19" type="noConversion"/>
  </si>
  <si>
    <t>2.Guarantee deposits</t>
    <phoneticPr fontId="19" type="noConversion"/>
  </si>
  <si>
    <t>1) Securities loaned</t>
    <phoneticPr fontId="19" type="noConversion"/>
  </si>
  <si>
    <t>2) Stock loan collateral</t>
    <phoneticPr fontId="55" type="noConversion"/>
  </si>
  <si>
    <t>3) Swap collateral</t>
    <phoneticPr fontId="55" type="noConversion"/>
  </si>
  <si>
    <t>a.매도주식옵션</t>
    <phoneticPr fontId="55" type="noConversion"/>
  </si>
  <si>
    <t>a.주식스왑</t>
  </si>
  <si>
    <t>② 상품관련</t>
  </si>
  <si>
    <t>a.상품스왑</t>
  </si>
  <si>
    <t>1.Call money</t>
    <phoneticPr fontId="19" type="noConversion"/>
  </si>
  <si>
    <t>2.Borrowings</t>
    <phoneticPr fontId="19" type="noConversion"/>
  </si>
  <si>
    <t>1) Borrowings from KSFC</t>
    <phoneticPr fontId="19" type="noConversion"/>
  </si>
  <si>
    <t>④ 기타증금차입금</t>
    <phoneticPr fontId="19" type="noConversion"/>
  </si>
  <si>
    <t>2) Corporate commercial papers issued</t>
    <phoneticPr fontId="19" type="noConversion"/>
  </si>
  <si>
    <t>3.Securities sold under reverse resale agreements</t>
    <phoneticPr fontId="19" type="noConversion"/>
  </si>
  <si>
    <t>1) Customer</t>
    <phoneticPr fontId="19" type="noConversion"/>
  </si>
  <si>
    <t>2) Financial institution</t>
    <phoneticPr fontId="19" type="noConversion"/>
  </si>
  <si>
    <t>2.Accrued of debts</t>
    <phoneticPr fontId="19" type="noConversion"/>
  </si>
  <si>
    <t>1) Electronic banking</t>
    <phoneticPr fontId="19" type="noConversion"/>
  </si>
  <si>
    <t>3.Accounts payable</t>
    <phoneticPr fontId="19" type="noConversion"/>
  </si>
  <si>
    <t>4.Accrued expenses</t>
    <phoneticPr fontId="19" type="noConversion"/>
  </si>
  <si>
    <t>6) 미지급비용-연차충당부채</t>
    <phoneticPr fontId="19" type="noConversion"/>
  </si>
  <si>
    <t>7) 미지급비용-FCM수수료(EUREX)</t>
    <phoneticPr fontId="19" type="noConversion"/>
  </si>
  <si>
    <t>8) 미지급비용  기타</t>
    <phoneticPr fontId="19" type="noConversion"/>
  </si>
  <si>
    <t>1.Mileage</t>
    <phoneticPr fontId="55" type="noConversion"/>
  </si>
  <si>
    <t>2.Commitments on Purchase</t>
    <phoneticPr fontId="55" type="noConversion"/>
  </si>
  <si>
    <t>3.Commitments on loans or acceptances</t>
    <phoneticPr fontId="55" type="noConversion"/>
  </si>
  <si>
    <t>1.Accrued corporate tax</t>
    <phoneticPr fontId="19" type="noConversion"/>
  </si>
  <si>
    <t>2.Accrued farming and fishing villages special tax</t>
    <phoneticPr fontId="55" type="noConversion"/>
  </si>
  <si>
    <t>1.Advances from customers</t>
    <phoneticPr fontId="19" type="noConversion"/>
  </si>
  <si>
    <t>TOTAL LIABILITIES</t>
    <phoneticPr fontId="19" type="noConversion"/>
  </si>
  <si>
    <t>STOCKHOLDERS' EQUITY</t>
    <phoneticPr fontId="19" type="noConversion"/>
  </si>
  <si>
    <t>Ⅰ.STOCKHOLDERS' EQUITY</t>
    <phoneticPr fontId="19" type="noConversion"/>
  </si>
  <si>
    <t>1.Common stock</t>
    <phoneticPr fontId="19" type="noConversion"/>
  </si>
  <si>
    <t>Ⅱ.CAPITAL SURPLUS</t>
    <phoneticPr fontId="19" type="noConversion"/>
  </si>
  <si>
    <t>1.Paid in capital in excess of par value</t>
    <phoneticPr fontId="19" type="noConversion"/>
  </si>
  <si>
    <t>2.Gain on disposition of treasury stock</t>
    <phoneticPr fontId="19" type="noConversion"/>
  </si>
  <si>
    <t>3.Other capital surplus</t>
    <phoneticPr fontId="19" type="noConversion"/>
  </si>
  <si>
    <t>Ⅲ.CAPITAL ADJUSTMENT</t>
    <phoneticPr fontId="19" type="noConversion"/>
  </si>
  <si>
    <t>1.Treasury stock</t>
    <phoneticPr fontId="19" type="noConversion"/>
  </si>
  <si>
    <t>1.Legal reserve</t>
    <phoneticPr fontId="19" type="noConversion"/>
  </si>
  <si>
    <t>2.Reserve for credit loss</t>
    <phoneticPr fontId="19" type="noConversion"/>
  </si>
  <si>
    <t>3.Retained earnings before appropriations</t>
    <phoneticPr fontId="19" type="noConversion"/>
  </si>
  <si>
    <t>TOTAL STOCKHOLDERS' EQUITY</t>
    <phoneticPr fontId="19" type="noConversion"/>
  </si>
  <si>
    <t>TOTAL LIABILITIES &amp; STOCKHOLDERS' EQUITY</t>
    <phoneticPr fontId="19" type="noConversion"/>
  </si>
  <si>
    <t>1)</t>
    <phoneticPr fontId="55" type="noConversion"/>
  </si>
  <si>
    <t>Brokerage commissions</t>
    <phoneticPr fontId="55" type="noConversion"/>
  </si>
  <si>
    <t>Underwriting commissions</t>
    <phoneticPr fontId="55" type="noConversion"/>
  </si>
  <si>
    <t>Underwriting commissions on debentures</t>
    <phoneticPr fontId="55" type="noConversion"/>
  </si>
  <si>
    <t>Brokerage commissions on collective investment securities</t>
    <phoneticPr fontId="55" type="noConversion"/>
  </si>
  <si>
    <t>Management fee on wrap account and asset management</t>
    <phoneticPr fontId="55" type="noConversion"/>
  </si>
  <si>
    <t>Commissions on Merger &amp; Acquisition</t>
    <phoneticPr fontId="55" type="noConversion"/>
  </si>
  <si>
    <t>Other commissions received</t>
    <phoneticPr fontId="55" type="noConversion"/>
  </si>
  <si>
    <t>2.Gain on valuation(sales) of securities</t>
    <phoneticPr fontId="55" type="noConversion"/>
  </si>
  <si>
    <t>Gain on sales of securities measured at fair value through profit or loss</t>
  </si>
  <si>
    <t>Gain on valuation of trading securities sold</t>
    <phoneticPr fontId="55" type="noConversion"/>
  </si>
  <si>
    <t>Gain on sales of derivatives-combined securities</t>
    <phoneticPr fontId="55" type="noConversion"/>
  </si>
  <si>
    <t>Gain on valuation of derivatives-combined securities</t>
    <phoneticPr fontId="55" type="noConversion"/>
  </si>
  <si>
    <t>Gain on redemption of derivatives-combined securities</t>
    <phoneticPr fontId="55" type="noConversion"/>
  </si>
  <si>
    <t>Gain on sales of exchange-traded derivatives transactions</t>
    <phoneticPr fontId="55" type="noConversion"/>
  </si>
  <si>
    <t>Gain on valuation of exchange-traded derivatives transactions</t>
    <phoneticPr fontId="55" type="noConversion"/>
  </si>
  <si>
    <t>Gain on sales of OTC derivatives transactions</t>
    <phoneticPr fontId="55" type="noConversion"/>
  </si>
  <si>
    <t>Gain on valuation of OTC derivatives transactions</t>
    <phoneticPr fontId="55" type="noConversion"/>
  </si>
  <si>
    <t>4.Interest income</t>
    <phoneticPr fontId="55" type="noConversion"/>
  </si>
  <si>
    <t>Deposits</t>
  </si>
  <si>
    <t>Securities measured at fair value through profit or loss</t>
  </si>
  <si>
    <t>Loans</t>
    <phoneticPr fontId="55" type="noConversion"/>
  </si>
  <si>
    <t>Other Interest income</t>
    <phoneticPr fontId="55" type="noConversion"/>
  </si>
  <si>
    <t>1)</t>
    <phoneticPr fontId="55" type="noConversion"/>
  </si>
  <si>
    <t>2)</t>
    <phoneticPr fontId="55" type="noConversion"/>
  </si>
  <si>
    <t>6.Gain on foreign transactions</t>
    <phoneticPr fontId="55" type="noConversion"/>
  </si>
  <si>
    <t>Gain on foreign currency transactions</t>
    <phoneticPr fontId="55" type="noConversion"/>
  </si>
  <si>
    <t>Gain on foreign exchanges translation</t>
    <phoneticPr fontId="55" type="noConversion"/>
  </si>
  <si>
    <t>7.Others</t>
    <phoneticPr fontId="55" type="noConversion"/>
  </si>
  <si>
    <t>Dividends income</t>
    <phoneticPr fontId="55" type="noConversion"/>
  </si>
  <si>
    <t>Distribution income</t>
    <phoneticPr fontId="55" type="noConversion"/>
  </si>
  <si>
    <t>Reversal of allowance</t>
    <phoneticPr fontId="55" type="noConversion"/>
  </si>
  <si>
    <t>Reversal of allowance for others</t>
    <phoneticPr fontId="55" type="noConversion"/>
  </si>
  <si>
    <t>Others</t>
    <phoneticPr fontId="55" type="noConversion"/>
  </si>
  <si>
    <t>Ⅱ.OPERATING EXPENSES</t>
    <phoneticPr fontId="55" type="noConversion"/>
  </si>
  <si>
    <t>1.Commissions expenses</t>
    <phoneticPr fontId="55" type="noConversion"/>
  </si>
  <si>
    <t>Trading commissions</t>
    <phoneticPr fontId="55" type="noConversion"/>
  </si>
  <si>
    <t>Investment consultant fees</t>
    <phoneticPr fontId="55" type="noConversion"/>
  </si>
  <si>
    <t>Advisory fees</t>
    <phoneticPr fontId="19" type="noConversion"/>
  </si>
  <si>
    <t>Discretionary fees</t>
    <phoneticPr fontId="19" type="noConversion"/>
  </si>
  <si>
    <t>Rental fees</t>
    <phoneticPr fontId="55" type="noConversion"/>
  </si>
  <si>
    <t>Other commissions</t>
    <phoneticPr fontId="19" type="noConversion"/>
  </si>
  <si>
    <t>2.Loss on valuation(sales) of securities</t>
    <phoneticPr fontId="55" type="noConversion"/>
  </si>
  <si>
    <t>Loss on sales of securities measured at fair value through profit or loss</t>
  </si>
  <si>
    <t>Loss on valuation of securities measured at fair value through profit or loss</t>
  </si>
  <si>
    <t>Loss on valuation of trading securities sold</t>
    <phoneticPr fontId="55" type="noConversion"/>
  </si>
  <si>
    <t>Loss on sales of derivatives-combined securities</t>
    <phoneticPr fontId="55" type="noConversion"/>
  </si>
  <si>
    <t>Loss on valuation of derivatives-combined securities</t>
    <phoneticPr fontId="55" type="noConversion"/>
  </si>
  <si>
    <t>Loss on redemption of derivatives-combined securities</t>
    <phoneticPr fontId="55" type="noConversion"/>
  </si>
  <si>
    <t>3.Loss on derivatives transactions</t>
    <phoneticPr fontId="55" type="noConversion"/>
  </si>
  <si>
    <t>Loss on sales of exchange-traded derivatives transactions</t>
    <phoneticPr fontId="55" type="noConversion"/>
  </si>
  <si>
    <t>Loss on valuation of exchange-traded derivatives transactions</t>
    <phoneticPr fontId="55" type="noConversion"/>
  </si>
  <si>
    <t>Loss on sales of OTC derivatives transactions</t>
    <phoneticPr fontId="55" type="noConversion"/>
  </si>
  <si>
    <t>Loss on valuation of OTC derivatives transactions</t>
    <phoneticPr fontId="55" type="noConversion"/>
  </si>
  <si>
    <t>4.Interest expenses</t>
    <phoneticPr fontId="55" type="noConversion"/>
  </si>
  <si>
    <t>Deposits</t>
    <phoneticPr fontId="55" type="noConversion"/>
  </si>
  <si>
    <t>Borrowings</t>
    <phoneticPr fontId="55" type="noConversion"/>
  </si>
  <si>
    <t>Other interest expenses</t>
    <phoneticPr fontId="55" type="noConversion"/>
  </si>
  <si>
    <t>5.Loss on valuation(disposal) of loans</t>
    <phoneticPr fontId="55" type="noConversion"/>
  </si>
  <si>
    <t>Loss on valuation of loans</t>
    <phoneticPr fontId="55" type="noConversion"/>
  </si>
  <si>
    <t>Credit loss expenses</t>
    <phoneticPr fontId="55" type="noConversion"/>
  </si>
  <si>
    <t>6.Loss on foreign transactions</t>
    <phoneticPr fontId="55" type="noConversion"/>
  </si>
  <si>
    <t>Loss on foreign currency transactions</t>
    <phoneticPr fontId="55" type="noConversion"/>
  </si>
  <si>
    <t>Loss on foreign exchanges translation</t>
    <phoneticPr fontId="55" type="noConversion"/>
  </si>
  <si>
    <t>7.General and administrative expenses</t>
    <phoneticPr fontId="55" type="noConversion"/>
  </si>
  <si>
    <t>8.Other operating expenses</t>
    <phoneticPr fontId="19" type="noConversion"/>
  </si>
  <si>
    <t>1)</t>
    <phoneticPr fontId="19" type="noConversion"/>
  </si>
  <si>
    <t>Credit loss expenses</t>
    <phoneticPr fontId="19" type="noConversion"/>
  </si>
  <si>
    <t>Provision for allowances</t>
  </si>
  <si>
    <t>3)</t>
    <phoneticPr fontId="55" type="noConversion"/>
  </si>
  <si>
    <t>Ⅲ.OPERATING INCOME</t>
    <phoneticPr fontId="55" type="noConversion"/>
  </si>
  <si>
    <t>Ⅳ.NON-OPERATING INCOME</t>
    <phoneticPr fontId="55" type="noConversion"/>
  </si>
  <si>
    <t>1.Gain on equity method</t>
    <phoneticPr fontId="55" type="noConversion"/>
  </si>
  <si>
    <t>Gain on equity method valuation</t>
  </si>
  <si>
    <t>2.Gain on tangible assets</t>
    <phoneticPr fontId="55" type="noConversion"/>
  </si>
  <si>
    <t>Gain on disposition of tangible assets</t>
    <phoneticPr fontId="55" type="noConversion"/>
  </si>
  <si>
    <t>3.Gain on intangible assets</t>
    <phoneticPr fontId="55" type="noConversion"/>
  </si>
  <si>
    <t>Restoration of impairment loss on intangible assets</t>
    <phoneticPr fontId="55" type="noConversion"/>
  </si>
  <si>
    <t>4.Others</t>
    <phoneticPr fontId="55" type="noConversion"/>
  </si>
  <si>
    <t>Miscellaneous income</t>
    <phoneticPr fontId="55" type="noConversion"/>
  </si>
  <si>
    <t>Ⅴ.NON-OPERATING EXPENSES</t>
    <phoneticPr fontId="55" type="noConversion"/>
  </si>
  <si>
    <t>1.Loss on equity method</t>
    <phoneticPr fontId="55" type="noConversion"/>
  </si>
  <si>
    <t>Loss on equity method valuation</t>
  </si>
  <si>
    <t>2.Loss on tangible assets</t>
    <phoneticPr fontId="55" type="noConversion"/>
  </si>
  <si>
    <t>Loss on disposition of tangible assets</t>
    <phoneticPr fontId="55" type="noConversion"/>
  </si>
  <si>
    <t>3.Loss on intangible assets</t>
    <phoneticPr fontId="55" type="noConversion"/>
  </si>
  <si>
    <t>Impairment loss on intangible assets</t>
    <phoneticPr fontId="19" type="noConversion"/>
  </si>
  <si>
    <t>4.Others</t>
    <phoneticPr fontId="19" type="noConversion"/>
  </si>
  <si>
    <t>Donations</t>
    <phoneticPr fontId="19" type="noConversion"/>
  </si>
  <si>
    <t>2)</t>
    <phoneticPr fontId="19" type="noConversion"/>
  </si>
  <si>
    <t>Miscellaneous loss</t>
    <phoneticPr fontId="19" type="noConversion"/>
  </si>
  <si>
    <t>Ⅵ.NET INCOME BEFORE INCOME TAX EXPENSE</t>
    <phoneticPr fontId="19" type="noConversion"/>
  </si>
  <si>
    <t>Ⅸ.OTHER COMPREHENSIVE GAIN</t>
    <phoneticPr fontId="19" type="noConversion"/>
  </si>
  <si>
    <t xml:space="preserve">   3. 당기순이익</t>
    <phoneticPr fontId="55" type="noConversion"/>
  </si>
  <si>
    <t>제20기</t>
    <phoneticPr fontId="19" type="noConversion"/>
  </si>
  <si>
    <t>제20기  2018년 1월 1일부터 2018년 12월 31일까지</t>
    <phoneticPr fontId="19" type="noConversion"/>
  </si>
  <si>
    <t>대손준비금 검증</t>
    <phoneticPr fontId="55" type="noConversion"/>
  </si>
  <si>
    <t>당기순이익 검증</t>
    <phoneticPr fontId="55" type="noConversion"/>
  </si>
  <si>
    <t>3) 기타유형자산</t>
    <phoneticPr fontId="19" type="noConversion"/>
  </si>
  <si>
    <t>( 기타유형자산감가상각누계액 )</t>
    <phoneticPr fontId="19" type="noConversion"/>
  </si>
  <si>
    <t>③  통화관련</t>
    <phoneticPr fontId="19" type="noConversion"/>
  </si>
  <si>
    <t>a.통화스왑</t>
    <phoneticPr fontId="19" type="noConversion"/>
  </si>
  <si>
    <t>마.리스부채</t>
    <phoneticPr fontId="19" type="noConversion"/>
  </si>
  <si>
    <t>Ⅱ.당기손익-공정가치측정금융자산</t>
    <phoneticPr fontId="55" type="noConversion"/>
  </si>
  <si>
    <t>Ⅲ.기타포괄손익-공정가치측정금융자산</t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</si>
  <si>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5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</si>
  <si>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5" type="noConversion"/>
  </si>
  <si>
    <t>5)</t>
    <phoneticPr fontId="55" type="noConversion"/>
  </si>
  <si>
    <t>1)</t>
    <phoneticPr fontId="55" type="noConversion"/>
  </si>
  <si>
    <t>2)</t>
    <phoneticPr fontId="55" type="noConversion"/>
  </si>
  <si>
    <t>3)</t>
    <phoneticPr fontId="55" type="noConversion"/>
  </si>
  <si>
    <t>4)</t>
    <phoneticPr fontId="55" type="noConversion"/>
  </si>
  <si>
    <t>1)</t>
    <phoneticPr fontId="55" type="noConversion"/>
  </si>
  <si>
    <t>6)</t>
    <phoneticPr fontId="55" type="noConversion"/>
  </si>
  <si>
    <t>Ⅱ.당기손익-공정가치측정금융자산</t>
  </si>
  <si>
    <t>Ⅲ.기타포괄손익-공정가치측정금융자산</t>
  </si>
  <si>
    <t>Ⅳ.관계기업투자</t>
  </si>
  <si>
    <t>Ⅱ.당기손익-공정가치측정금융부채</t>
  </si>
  <si>
    <t>Ⅲ.차입부채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</si>
  <si>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</si>
  <si>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9" type="noConversion"/>
  </si>
  <si>
    <t>Ⅳ.기타금융부채</t>
  </si>
  <si>
    <t>Ⅴ.충당부채</t>
  </si>
  <si>
    <t>Ⅵ.당기법인세부채</t>
  </si>
  <si>
    <t>Ⅶ.기타부채</t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</si>
  <si>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5" type="noConversion"/>
  </si>
  <si>
    <t>Ⅳ.이익잉여금</t>
  </si>
  <si>
    <t>② 투자자분(국내)</t>
  </si>
  <si>
    <t>a.KOSPI200 위탁매매증거금</t>
  </si>
  <si>
    <t>③  통화관련</t>
  </si>
  <si>
    <t>a.통화스왑</t>
  </si>
  <si>
    <t>5.Lease liabilities</t>
    <phoneticPr fontId="19" type="noConversion"/>
  </si>
  <si>
    <t>3) Others tangible assets</t>
    <phoneticPr fontId="19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</si>
  <si>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</si>
  <si>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5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</si>
  <si>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.Investments in associates, subsidiaries and joint ventures</t>
    </r>
    <phoneticPr fontId="55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</si>
  <si>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.LOANS</t>
    </r>
    <phoneticPr fontId="19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</si>
  <si>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.TANGIBLE ASSETS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</si>
  <si>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9" type="noConversion"/>
  </si>
  <si>
    <t>Ⅷ.OTHER FINANCIAL ASSETS</t>
    <phoneticPr fontId="19" type="noConversion"/>
  </si>
  <si>
    <t>Ⅸ.DEFERRED INCOME TAX DEBITS</t>
    <phoneticPr fontId="19" type="noConversion"/>
  </si>
  <si>
    <t>Ⅹ.INCOME TAX ASSETS</t>
    <phoneticPr fontId="19" type="noConversion"/>
  </si>
  <si>
    <t>ⅩⅠ.OTHER ASSETS</t>
    <phoneticPr fontId="19" type="noConversion"/>
  </si>
  <si>
    <r>
      <rPr>
        <sz val="9"/>
        <color theme="1"/>
        <rFont val="맑은 고딕"/>
        <family val="3"/>
        <charset val="129"/>
      </rPr>
      <t>Ⅱ.LIABILITIES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PROFIT OR LOSS</t>
    </r>
    <phoneticPr fontId="55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</si>
  <si>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9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</si>
  <si>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9" type="noConversion"/>
  </si>
  <si>
    <t>Ⅳ.OTHER FINANCIAL LIABILITIES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</si>
  <si>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.충당부채</t>
    </r>
    <phoneticPr fontId="19" type="noConversion"/>
  </si>
  <si>
    <t>Ⅴ.ALLOWANCE ACCOUNTS</t>
    <phoneticPr fontId="19" type="noConversion"/>
  </si>
  <si>
    <t>Ⅵ.INCOME TAX LIABILITIES</t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</si>
  <si>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.기타부채</t>
    </r>
    <phoneticPr fontId="19" type="noConversion"/>
  </si>
  <si>
    <t>Ⅶ.OTHER LIABILITIES</t>
    <phoneticPr fontId="19" type="noConversion"/>
  </si>
  <si>
    <t>Ⅳ.RETAINED EARNINGS</t>
    <phoneticPr fontId="19" type="noConversion"/>
  </si>
  <si>
    <t>4)</t>
    <phoneticPr fontId="55" type="noConversion"/>
  </si>
  <si>
    <t>Gain on valuation of securities measured at fair value through profit or loss</t>
    <phoneticPr fontId="55" type="noConversion"/>
  </si>
  <si>
    <t>7)</t>
    <phoneticPr fontId="55" type="noConversion"/>
  </si>
  <si>
    <t>a.통화스왑</t>
    <phoneticPr fontId="55" type="noConversion"/>
  </si>
  <si>
    <r>
      <rPr>
        <sz val="9"/>
        <color theme="1"/>
        <rFont val="맑은 고딕"/>
        <family val="3"/>
        <charset val="129"/>
      </rPr>
      <t>③ 통화</t>
    </r>
    <r>
      <rPr>
        <sz val="9"/>
        <color theme="1"/>
        <rFont val="맑은 고딕"/>
        <family val="3"/>
        <charset val="129"/>
        <scheme val="minor"/>
      </rPr>
      <t>관련</t>
    </r>
    <phoneticPr fontId="55" type="noConversion"/>
  </si>
  <si>
    <t>① 우리사주 대여금</t>
  </si>
  <si>
    <t>라.복구충당부채</t>
  </si>
  <si>
    <t>제21기 1월~3월</t>
    <phoneticPr fontId="55" type="noConversion"/>
  </si>
  <si>
    <t>지분법적용투자주식처분이익</t>
    <phoneticPr fontId="55" type="noConversion"/>
  </si>
  <si>
    <t>2)</t>
    <phoneticPr fontId="55" type="noConversion"/>
  </si>
  <si>
    <t>자산수증이익</t>
    <phoneticPr fontId="55" type="noConversion"/>
  </si>
  <si>
    <t>Ⅷ.반기순이익</t>
    <phoneticPr fontId="19" type="noConversion"/>
  </si>
  <si>
    <t>마.대출채권관련이익</t>
  </si>
  <si>
    <t>1)</t>
    <phoneticPr fontId="55" type="noConversion"/>
  </si>
  <si>
    <t>바.외환거래이익</t>
    <phoneticPr fontId="55" type="noConversion"/>
  </si>
  <si>
    <t>사.기타의 영업수익</t>
    <phoneticPr fontId="55" type="noConversion"/>
  </si>
  <si>
    <t>대손충당금환입</t>
  </si>
  <si>
    <t>제20기 10월~12월</t>
    <phoneticPr fontId="55" type="noConversion"/>
  </si>
  <si>
    <t>전기오류수정이익</t>
    <phoneticPr fontId="55" type="noConversion"/>
  </si>
  <si>
    <t>제21기 4월~6월</t>
    <phoneticPr fontId="55" type="noConversion"/>
  </si>
  <si>
    <t>① 투자자분(국내)</t>
  </si>
  <si>
    <t>6) 주식매매증거금</t>
  </si>
  <si>
    <t>① 해외미수금(고객)</t>
  </si>
  <si>
    <t>② 해외미수금(자기)</t>
  </si>
  <si>
    <t>4.Restoration liabilities</t>
    <phoneticPr fontId="55" type="noConversion"/>
  </si>
  <si>
    <t>b.매입주식옵션-장외</t>
  </si>
  <si>
    <t>b.매입상품옵션-장외</t>
  </si>
  <si>
    <t>③ 통화관련</t>
  </si>
  <si>
    <t>6) Deposits for exchange-traded the securities</t>
    <phoneticPr fontId="19" type="noConversion"/>
  </si>
  <si>
    <t>제21기 7월~9월</t>
    <phoneticPr fontId="55" type="noConversion"/>
  </si>
  <si>
    <t>2)</t>
    <phoneticPr fontId="55" type="noConversion"/>
  </si>
  <si>
    <t>무형자산처분이익</t>
    <phoneticPr fontId="55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</si>
  <si>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</si>
  <si>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</si>
  <si>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</si>
  <si>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</si>
  <si>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</si>
  <si>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</si>
  <si>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</si>
  <si>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</si>
  <si>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</si>
  <si>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① 증권시장공동기금</t>
    <phoneticPr fontId="19" type="noConversion"/>
  </si>
  <si>
    <t>② 파생상품시장공동기금</t>
    <phoneticPr fontId="19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</si>
  <si>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5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</si>
  <si>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9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</si>
  <si>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9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</si>
  <si>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9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</si>
  <si>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9" type="noConversion"/>
  </si>
  <si>
    <t>Ⅹ.당기법인세자산</t>
    <phoneticPr fontId="19" type="noConversion"/>
  </si>
  <si>
    <t>ⅩI.기타자산</t>
    <phoneticPr fontId="19" type="noConversion"/>
  </si>
  <si>
    <t>Ⅴ.대출채권</t>
  </si>
  <si>
    <t>Ⅵ.유형자산</t>
  </si>
  <si>
    <t>Ⅶ.무형자산</t>
  </si>
  <si>
    <t>Ⅷ.수취채권</t>
  </si>
  <si>
    <t>Ⅸ.이연법인세자산</t>
  </si>
  <si>
    <t>ⅩI.기타자산</t>
  </si>
  <si>
    <t>① 증권시장공동기금</t>
  </si>
  <si>
    <t>② 파생상품시장공동기금</t>
  </si>
  <si>
    <t>12) 손해배상공동기금</t>
    <phoneticPr fontId="19" type="noConversion"/>
  </si>
  <si>
    <t>13) 기타</t>
    <phoneticPr fontId="19" type="noConversion"/>
  </si>
  <si>
    <t>13) Others</t>
    <phoneticPr fontId="19" type="noConversion"/>
  </si>
  <si>
    <t>12) Collective fund for default loss</t>
    <phoneticPr fontId="19" type="noConversion"/>
  </si>
  <si>
    <t>2.Derivatives instruments liabilities</t>
    <phoneticPr fontId="19" type="noConversion"/>
  </si>
  <si>
    <t>나.파생상품부채</t>
    <phoneticPr fontId="55" type="noConversion"/>
  </si>
  <si>
    <t>4)</t>
    <phoneticPr fontId="55" type="noConversion"/>
  </si>
  <si>
    <t>당기손익인식지정금융부채평가이익</t>
  </si>
  <si>
    <t>매도유가증권평가이익</t>
  </si>
  <si>
    <t>파생결합증권처분이익</t>
  </si>
  <si>
    <t>파생결합증권평가이익</t>
  </si>
  <si>
    <t>파생결합증권상환이익</t>
  </si>
  <si>
    <t>③ 홍콩주식 예치금</t>
  </si>
  <si>
    <t>④ 중국주식 예치금</t>
  </si>
  <si>
    <t>⑤ 미국주식 예치금</t>
  </si>
  <si>
    <t>제21기  2019년 1월 1일부터 2019년 12월 31일까지</t>
    <phoneticPr fontId="19" type="noConversion"/>
  </si>
  <si>
    <t>제21기</t>
    <phoneticPr fontId="19" type="noConversion"/>
  </si>
  <si>
    <t>이익잉여금조정검증</t>
    <phoneticPr fontId="55" type="noConversion"/>
  </si>
  <si>
    <t xml:space="preserve">   2. 회계정책의 변경효과</t>
    <phoneticPr fontId="55" type="noConversion"/>
  </si>
  <si>
    <t>이익잉여금처분계산서</t>
    <phoneticPr fontId="55" type="noConversion"/>
  </si>
  <si>
    <t xml:space="preserve">      가. 현금배당
           당기: 345원(6.9%)
           전기: 485원(9.7%)        </t>
    <phoneticPr fontId="55" type="noConversion"/>
  </si>
  <si>
    <t>⑦ 캐나다주식 예치금</t>
  </si>
  <si>
    <t>⑧ 독일주식 예치금</t>
  </si>
  <si>
    <t>⑨ 영국주식 예치금</t>
  </si>
  <si>
    <t>⑩ 싱가폴주식 예치금</t>
  </si>
  <si>
    <t>⑪ 프랑스주식 예치금</t>
  </si>
  <si>
    <t>⑫ 국내선물대용 예치금(USD)</t>
  </si>
  <si>
    <t>⑬ 기타외화예치금</t>
  </si>
  <si>
    <t>3) 특수채</t>
  </si>
  <si>
    <t>Gain on valuation of financial liabilities designated as at fair value through profit or loss</t>
  </si>
  <si>
    <t>5.Gain on valuation(disposal) of loans</t>
  </si>
  <si>
    <t>Reversal of allowance for credit loss</t>
  </si>
  <si>
    <t>2) Gain on assets contributed</t>
  </si>
  <si>
    <t>Ⅹ.NET COMPREHENSIVE INCOME(LOSS)</t>
    <phoneticPr fontId="55" type="noConversion"/>
  </si>
  <si>
    <t>나.우선주자본금</t>
    <phoneticPr fontId="19" type="noConversion"/>
  </si>
  <si>
    <t>Ⅹ.당기법인세자산</t>
  </si>
  <si>
    <t>1. Investment in partnerships</t>
    <phoneticPr fontId="55" type="noConversion"/>
  </si>
  <si>
    <t>가.신용공여금</t>
    <phoneticPr fontId="19" type="noConversion"/>
  </si>
  <si>
    <t>1.Broker's loans</t>
    <phoneticPr fontId="19" type="noConversion"/>
  </si>
  <si>
    <t>2.Securities purchased under reverse repurchase agreements</t>
    <phoneticPr fontId="19" type="noConversion"/>
  </si>
  <si>
    <t>3.Loans</t>
    <phoneticPr fontId="19" type="noConversion"/>
  </si>
  <si>
    <t>4.Loans</t>
    <phoneticPr fontId="55" type="noConversion"/>
  </si>
  <si>
    <t>5.Loans purchased</t>
    <phoneticPr fontId="19" type="noConversion"/>
  </si>
  <si>
    <t>나.환매조건부채권매수</t>
    <phoneticPr fontId="19" type="noConversion"/>
  </si>
  <si>
    <t>다.대여금</t>
    <phoneticPr fontId="19" type="noConversion"/>
  </si>
  <si>
    <t>라.대출금</t>
    <phoneticPr fontId="55" type="noConversion"/>
  </si>
  <si>
    <t>마.매입대출채권</t>
    <phoneticPr fontId="55" type="noConversion"/>
  </si>
  <si>
    <t>바.사모사채</t>
    <phoneticPr fontId="19" type="noConversion"/>
  </si>
  <si>
    <t>사.대손충당금</t>
    <phoneticPr fontId="19" type="noConversion"/>
  </si>
  <si>
    <t>2.Preferred stock</t>
    <phoneticPr fontId="19" type="noConversion"/>
  </si>
  <si>
    <t>6) 발행어음</t>
    <phoneticPr fontId="55" type="noConversion"/>
  </si>
  <si>
    <t>3) 예수금(고용보험료 등)</t>
    <phoneticPr fontId="19" type="noConversion"/>
  </si>
  <si>
    <t>제22기 1월~3월</t>
    <phoneticPr fontId="55" type="noConversion"/>
  </si>
  <si>
    <t>당기손익인식지정금융부채평가손실</t>
    <phoneticPr fontId="55" type="noConversion"/>
  </si>
  <si>
    <t>5)</t>
    <phoneticPr fontId="55" type="noConversion"/>
  </si>
  <si>
    <t>6)</t>
    <phoneticPr fontId="55" type="noConversion"/>
  </si>
  <si>
    <t>Ⅷ.반기순이익</t>
    <phoneticPr fontId="19" type="noConversion"/>
  </si>
  <si>
    <t>⑦ 독일주식 예치금</t>
    <phoneticPr fontId="19" type="noConversion"/>
  </si>
  <si>
    <t>⑧ 영국주식 예치금</t>
    <phoneticPr fontId="19" type="noConversion"/>
  </si>
  <si>
    <t>⑨ 싱가폴주식 예치금</t>
    <phoneticPr fontId="19" type="noConversion"/>
  </si>
  <si>
    <t>⑩ 프랑스주식 예치금</t>
    <phoneticPr fontId="19" type="noConversion"/>
  </si>
  <si>
    <t>⑪ 국내선물대용 예치금(USD)</t>
    <phoneticPr fontId="19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</si>
  <si>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19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</si>
  <si>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캐나다주식 예치금</t>
    </r>
    <phoneticPr fontId="19" type="noConversion"/>
  </si>
  <si>
    <t>다.제세금예수금</t>
    <phoneticPr fontId="19" type="noConversion"/>
  </si>
  <si>
    <t>라.기타의 기타부채</t>
    <phoneticPr fontId="19" type="noConversion"/>
  </si>
  <si>
    <t>나.유형자산관련비용</t>
    <phoneticPr fontId="55" type="noConversion"/>
  </si>
  <si>
    <t>다.무형자산관련비용</t>
    <phoneticPr fontId="19" type="noConversion"/>
  </si>
  <si>
    <t>6) Financial bills</t>
    <phoneticPr fontId="55" type="noConversion"/>
  </si>
  <si>
    <t>7) 스왑증거금</t>
  </si>
  <si>
    <t>8) 유통금융담보금</t>
    <phoneticPr fontId="19" type="noConversion"/>
  </si>
  <si>
    <t>9) 특정예금등</t>
    <phoneticPr fontId="19" type="noConversion"/>
  </si>
  <si>
    <t>10) 기타예치금</t>
    <phoneticPr fontId="19" type="noConversion"/>
  </si>
  <si>
    <t>11) 정기예적금</t>
    <phoneticPr fontId="19" type="noConversion"/>
  </si>
  <si>
    <t>12) 저축성보험예금</t>
    <phoneticPr fontId="55" type="noConversion"/>
  </si>
  <si>
    <t>제21기 1월~9월 (계산용)</t>
    <phoneticPr fontId="55" type="noConversion"/>
  </si>
  <si>
    <t>제22기 4월~6월</t>
    <phoneticPr fontId="55" type="noConversion"/>
  </si>
  <si>
    <t>2020.01.01-2020.9.30</t>
    <phoneticPr fontId="19" type="noConversion"/>
  </si>
  <si>
    <t>2019.01.01-2019.9.30</t>
    <phoneticPr fontId="19" type="noConversion"/>
  </si>
  <si>
    <t>업무보고서</t>
    <phoneticPr fontId="19" type="noConversion"/>
  </si>
  <si>
    <t>영업비용</t>
    <phoneticPr fontId="19" type="noConversion"/>
  </si>
  <si>
    <t>영업수익</t>
    <phoneticPr fontId="19" type="noConversion"/>
  </si>
  <si>
    <t>포괄이익</t>
    <phoneticPr fontId="19" type="noConversion"/>
  </si>
  <si>
    <t>자산</t>
    <phoneticPr fontId="19" type="noConversion"/>
  </si>
  <si>
    <t>부채</t>
    <phoneticPr fontId="19" type="noConversion"/>
  </si>
  <si>
    <t>자본</t>
    <phoneticPr fontId="19" type="noConversion"/>
  </si>
  <si>
    <t>September 30, 2020</t>
  </si>
  <si>
    <t>December 31, 2019</t>
  </si>
  <si>
    <t>2020 (1/1~9/30)</t>
    <phoneticPr fontId="55" type="noConversion"/>
  </si>
  <si>
    <t>2019 (1/1~9/30)</t>
    <phoneticPr fontId="55" type="noConversion"/>
  </si>
  <si>
    <t>Loss on valuation of financial liabilities designated as at fair value through profit or loss</t>
  </si>
  <si>
    <t>7)</t>
    <phoneticPr fontId="55" type="noConversion"/>
  </si>
  <si>
    <t>6.Others loans</t>
    <phoneticPr fontId="19" type="noConversion"/>
  </si>
  <si>
    <t>7.Allowance for credit loss</t>
    <phoneticPr fontId="19" type="noConversion"/>
  </si>
  <si>
    <t>3.Withholding income taxes</t>
    <phoneticPr fontId="19" type="noConversion"/>
  </si>
  <si>
    <t>7) Deposits for swap</t>
  </si>
  <si>
    <t>8) Guarantee deposits for KSFC trading</t>
  </si>
  <si>
    <t>9) Special deposits</t>
  </si>
  <si>
    <t>10) Others deposits</t>
  </si>
  <si>
    <t>11) Fixed deposits</t>
  </si>
  <si>
    <t>12) Saving insurance</t>
  </si>
  <si>
    <t>1) Accumulated depreciation for vehicles</t>
  </si>
  <si>
    <t>2) Accumultaed depreciation for funiture and equipments</t>
  </si>
  <si>
    <t>3) Accumulated depreciation for other tangible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</si>
</sst>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5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  <numFmt numFmtId="322" formatCode="_(* #,##0_);_(* \(#,##0\);_(* &quot;-&quot;_);_(@_)"/>
    <numFmt numFmtId="323" formatCode="#,##0;\(#,##0\);&quot;-&quot;;_-@_-"/>
    <numFmt numFmtId="324" formatCode="#,###_0;&quot;(&quot;&quot;-&quot;&quot;)&quot;#,###_0"/>
    <numFmt numFmtId="325" formatCode="#,##0;\(#,##0\);\-"/>
  </numFmts>
  <fonts count="26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u/>
      <sz val="10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8"/>
      <name val="맑은 고딕"/>
      <family val="3"/>
      <charset val="129"/>
      <scheme val="maj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8"/>
      <color theme="1"/>
      <name val="맑은 고딕"/>
      <family val="3"/>
      <charset val="129"/>
      <scheme val="minor"/>
    </font>
  </fonts>
  <fills count="7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386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41" fontId="18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35" applyNumberFormat="0" applyFill="0" applyAlignment="0" applyProtection="0">
      <alignment vertical="center"/>
    </xf>
    <xf numFmtId="0" fontId="41" fillId="0" borderId="36" applyNumberFormat="0" applyFill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4" fillId="27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31" borderId="30" applyNumberFormat="0" applyAlignment="0" applyProtection="0">
      <alignment vertical="center"/>
    </xf>
    <xf numFmtId="0" fontId="47" fillId="26" borderId="38" applyNumberForma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49" fillId="0" borderId="33" applyNumberFormat="0" applyFill="0" applyAlignment="0" applyProtection="0">
      <alignment vertical="center"/>
    </xf>
    <xf numFmtId="0" fontId="50" fillId="30" borderId="32" applyNumberForma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8" fillId="28" borderId="31" applyNumberFormat="0" applyFont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34" applyNumberFormat="0" applyFill="0" applyAlignment="0" applyProtection="0">
      <alignment vertical="center"/>
    </xf>
    <xf numFmtId="0" fontId="54" fillId="2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2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4" fillId="2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2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2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2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6" borderId="30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31" applyNumberFormat="0" applyFont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0" borderId="32" applyNumberFormat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8" fillId="0" borderId="33" applyNumberFormat="0" applyFill="0" applyAlignment="0" applyProtection="0">
      <alignment vertical="center"/>
    </xf>
    <xf numFmtId="0" fontId="29" fillId="0" borderId="34" applyNumberFormat="0" applyFill="0" applyAlignment="0" applyProtection="0">
      <alignment vertical="center"/>
    </xf>
    <xf numFmtId="0" fontId="30" fillId="31" borderId="3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35" applyNumberFormat="0" applyFill="0" applyAlignment="0" applyProtection="0">
      <alignment vertical="center"/>
    </xf>
    <xf numFmtId="0" fontId="33" fillId="0" borderId="36" applyNumberFormat="0" applyFill="0" applyAlignment="0" applyProtection="0">
      <alignment vertical="center"/>
    </xf>
    <xf numFmtId="0" fontId="34" fillId="0" borderId="37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6" fillId="26" borderId="38" applyNumberFormat="0" applyAlignment="0" applyProtection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>
      <alignment vertical="center"/>
    </xf>
    <xf numFmtId="0" fontId="59" fillId="0" borderId="0"/>
    <xf numFmtId="0" fontId="60" fillId="0" borderId="0"/>
    <xf numFmtId="0" fontId="59" fillId="0" borderId="0"/>
    <xf numFmtId="0" fontId="59" fillId="0" borderId="0"/>
    <xf numFmtId="43" fontId="57" fillId="0" borderId="0" applyFont="0" applyFill="0" applyBorder="0" applyAlignment="0" applyProtection="0"/>
    <xf numFmtId="0" fontId="61" fillId="0" borderId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4" fontId="63" fillId="0" borderId="0" applyFont="0" applyFill="0" applyBorder="0" applyAlignment="0" applyProtection="0"/>
    <xf numFmtId="177" fontId="57" fillId="0" borderId="0" applyNumberFormat="0" applyFont="0" applyFill="0" applyBorder="0" applyAlignment="0" applyProtection="0"/>
    <xf numFmtId="178" fontId="57" fillId="0" borderId="0" applyNumberFormat="0" applyFont="0" applyFill="0" applyBorder="0" applyAlignment="0" applyProtection="0"/>
    <xf numFmtId="177" fontId="57" fillId="0" borderId="0" applyNumberFormat="0" applyFont="0" applyFill="0" applyBorder="0" applyAlignment="0" applyProtection="0"/>
    <xf numFmtId="0" fontId="61" fillId="0" borderId="0"/>
    <xf numFmtId="179" fontId="64" fillId="0" borderId="0" applyFont="0" applyFill="0" applyBorder="0" applyAlignment="0"/>
    <xf numFmtId="180" fontId="61" fillId="0" borderId="0" applyFont="0" applyFill="0" applyBorder="0" applyAlignment="0" applyProtection="0"/>
    <xf numFmtId="0" fontId="59" fillId="0" borderId="0"/>
    <xf numFmtId="0" fontId="65" fillId="0" borderId="0" applyFon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6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9" fillId="0" borderId="0"/>
    <xf numFmtId="40" fontId="63" fillId="0" borderId="0" applyFont="0" applyFill="0" applyBorder="0" applyAlignment="0" applyProtection="0"/>
    <xf numFmtId="0" fontId="69" fillId="0" borderId="0"/>
    <xf numFmtId="0" fontId="70" fillId="0" borderId="0" applyFont="0" applyFill="0" applyBorder="0" applyAlignment="0" applyProtection="0"/>
    <xf numFmtId="0" fontId="70" fillId="0" borderId="0" applyFon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40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1" fillId="0" borderId="0" applyFont="0" applyFill="0" applyBorder="0" applyAlignment="0" applyProtection="0"/>
    <xf numFmtId="0" fontId="72" fillId="0" borderId="0"/>
    <xf numFmtId="0" fontId="59" fillId="0" borderId="0"/>
    <xf numFmtId="0" fontId="71" fillId="0" borderId="0"/>
    <xf numFmtId="0" fontId="59" fillId="0" borderId="0"/>
    <xf numFmtId="43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0" fontId="59" fillId="0" borderId="0"/>
    <xf numFmtId="181" fontId="59" fillId="0" borderId="0" applyFont="0" applyFill="0" applyBorder="0" applyAlignment="0" applyProtection="0"/>
    <xf numFmtId="181" fontId="59" fillId="0" borderId="0" applyFont="0" applyFill="0" applyBorder="0" applyAlignment="0" applyProtection="0"/>
    <xf numFmtId="0" fontId="73" fillId="0" borderId="0">
      <alignment vertical="top"/>
    </xf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64" fillId="0" borderId="0"/>
    <xf numFmtId="0" fontId="59" fillId="0" borderId="0"/>
    <xf numFmtId="0" fontId="59" fillId="0" borderId="0"/>
    <xf numFmtId="0" fontId="59" fillId="0" borderId="0"/>
    <xf numFmtId="182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183" fontId="75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6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77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63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7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40" fontId="63" fillId="0" borderId="0" applyFont="0" applyFill="0" applyBorder="0" applyAlignment="0" applyProtection="0"/>
    <xf numFmtId="0" fontId="59" fillId="0" borderId="0"/>
    <xf numFmtId="0" fontId="77" fillId="0" borderId="0"/>
    <xf numFmtId="0" fontId="61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3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40" fontId="63" fillId="0" borderId="0" applyFont="0" applyFill="0" applyBorder="0" applyAlignment="0" applyProtection="0"/>
    <xf numFmtId="0" fontId="76" fillId="0" borderId="0"/>
    <xf numFmtId="0" fontId="74" fillId="0" borderId="0" applyFont="0" applyFill="0" applyBorder="0" applyAlignment="0" applyProtection="0"/>
    <xf numFmtId="0" fontId="77" fillId="0" borderId="0"/>
    <xf numFmtId="0" fontId="61" fillId="0" borderId="0"/>
    <xf numFmtId="0" fontId="64" fillId="0" borderId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9" fillId="0" borderId="0"/>
    <xf numFmtId="0" fontId="59" fillId="0" borderId="0"/>
    <xf numFmtId="0" fontId="77" fillId="0" borderId="0"/>
    <xf numFmtId="0" fontId="77" fillId="0" borderId="0"/>
    <xf numFmtId="0" fontId="77" fillId="0" borderId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74" fillId="0" borderId="0" applyFont="0" applyFill="0" applyBorder="0" applyAlignment="0" applyProtection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 applyNumberFormat="0" applyFill="0" applyBorder="0" applyAlignment="0" applyProtection="0"/>
    <xf numFmtId="0" fontId="77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8" fillId="0" borderId="0">
      <alignment horizontal="centerContinuous"/>
    </xf>
    <xf numFmtId="184" fontId="64" fillId="0" borderId="0"/>
    <xf numFmtId="185" fontId="79" fillId="0" borderId="0" applyFont="0" applyFill="0" applyBorder="0" applyAlignment="0" applyProtection="0"/>
    <xf numFmtId="186" fontId="79" fillId="0" borderId="0" applyFont="0" applyFill="0" applyBorder="0" applyAlignment="0" applyProtection="0"/>
    <xf numFmtId="187" fontId="79" fillId="0" borderId="0" applyFont="0" applyFill="0" applyBorder="0" applyAlignment="0" applyProtection="0"/>
    <xf numFmtId="188" fontId="79" fillId="0" borderId="0" applyFont="0" applyFill="0" applyBorder="0" applyAlignment="0" applyProtection="0"/>
    <xf numFmtId="189" fontId="79" fillId="0" borderId="0" applyFont="0" applyFill="0" applyBorder="0" applyAlignment="0" applyProtection="0"/>
    <xf numFmtId="190" fontId="80" fillId="0" borderId="0" applyFont="0" applyFill="0" applyBorder="0" applyAlignment="0" applyProtection="0"/>
    <xf numFmtId="0" fontId="81" fillId="0" borderId="0"/>
    <xf numFmtId="0" fontId="82" fillId="0" borderId="0" applyNumberFormat="0" applyFill="0" applyBorder="0" applyAlignment="0" applyProtection="0"/>
    <xf numFmtId="191" fontId="83" fillId="0" borderId="0"/>
    <xf numFmtId="1" fontId="60" fillId="0" borderId="40">
      <alignment horizontal="center" vertical="center"/>
    </xf>
    <xf numFmtId="192" fontId="61" fillId="0" borderId="0" applyFont="0" applyFill="0" applyBorder="0" applyAlignment="0" applyProtection="0"/>
    <xf numFmtId="193" fontId="61" fillId="0" borderId="41" applyBorder="0"/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1" fontId="60" fillId="0" borderId="40">
      <alignment horizontal="center" vertical="center"/>
    </xf>
    <xf numFmtId="0" fontId="59" fillId="0" borderId="0"/>
    <xf numFmtId="181" fontId="6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194" fontId="84" fillId="0" borderId="0">
      <protection locked="0"/>
    </xf>
    <xf numFmtId="10" fontId="85" fillId="0" borderId="0" applyFont="0" applyFill="0" applyBorder="0" applyAlignment="0" applyProtection="0"/>
    <xf numFmtId="10" fontId="86" fillId="0" borderId="0" applyFont="0" applyFill="0" applyBorder="0" applyAlignment="0" applyProtection="0"/>
    <xf numFmtId="0" fontId="87" fillId="0" borderId="42">
      <alignment vertical="center"/>
    </xf>
    <xf numFmtId="0" fontId="87" fillId="0" borderId="42">
      <alignment vertical="center"/>
    </xf>
    <xf numFmtId="0" fontId="88" fillId="33" borderId="0" applyNumberFormat="0" applyBorder="0" applyAlignment="0" applyProtection="0">
      <alignment vertical="center"/>
    </xf>
    <xf numFmtId="0" fontId="88" fillId="34" borderId="0" applyNumberFormat="0" applyBorder="0" applyAlignment="0" applyProtection="0">
      <alignment vertical="center"/>
    </xf>
    <xf numFmtId="0" fontId="88" fillId="35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7" borderId="0" applyNumberFormat="0" applyBorder="0" applyAlignment="0" applyProtection="0">
      <alignment vertical="center"/>
    </xf>
    <xf numFmtId="0" fontId="88" fillId="38" borderId="0" applyNumberFormat="0" applyBorder="0" applyAlignment="0" applyProtection="0">
      <alignment vertical="center"/>
    </xf>
    <xf numFmtId="182" fontId="59" fillId="0" borderId="0" applyFont="0" applyFill="0" applyBorder="0" applyAlignment="0" applyProtection="0"/>
    <xf numFmtId="0" fontId="88" fillId="39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36" borderId="0" applyNumberFormat="0" applyBorder="0" applyAlignment="0" applyProtection="0">
      <alignment vertical="center"/>
    </xf>
    <xf numFmtId="0" fontId="88" fillId="39" borderId="0" applyNumberFormat="0" applyBorder="0" applyAlignment="0" applyProtection="0">
      <alignment vertical="center"/>
    </xf>
    <xf numFmtId="0" fontId="88" fillId="42" borderId="0" applyNumberFormat="0" applyBorder="0" applyAlignment="0" applyProtection="0">
      <alignment vertical="center"/>
    </xf>
    <xf numFmtId="0" fontId="89" fillId="43" borderId="0" applyNumberFormat="0" applyBorder="0" applyAlignment="0" applyProtection="0">
      <alignment vertical="center"/>
    </xf>
    <xf numFmtId="0" fontId="89" fillId="40" borderId="0" applyNumberFormat="0" applyBorder="0" applyAlignment="0" applyProtection="0">
      <alignment vertical="center"/>
    </xf>
    <xf numFmtId="0" fontId="89" fillId="41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46" borderId="0" applyNumberFormat="0" applyBorder="0" applyAlignment="0" applyProtection="0">
      <alignment vertical="center"/>
    </xf>
    <xf numFmtId="0" fontId="89" fillId="47" borderId="0" applyNumberFormat="0" applyBorder="0" applyAlignment="0" applyProtection="0">
      <alignment vertical="center"/>
    </xf>
    <xf numFmtId="0" fontId="89" fillId="48" borderId="0" applyNumberFormat="0" applyBorder="0" applyAlignment="0" applyProtection="0">
      <alignment vertical="center"/>
    </xf>
    <xf numFmtId="0" fontId="89" fillId="49" borderId="0" applyNumberFormat="0" applyBorder="0" applyAlignment="0" applyProtection="0">
      <alignment vertical="center"/>
    </xf>
    <xf numFmtId="0" fontId="89" fillId="44" borderId="0" applyNumberFormat="0" applyBorder="0" applyAlignment="0" applyProtection="0">
      <alignment vertical="center"/>
    </xf>
    <xf numFmtId="0" fontId="89" fillId="45" borderId="0" applyNumberFormat="0" applyBorder="0" applyAlignment="0" applyProtection="0">
      <alignment vertical="center"/>
    </xf>
    <xf numFmtId="0" fontId="89" fillId="50" borderId="0" applyNumberFormat="0" applyBorder="0" applyAlignment="0" applyProtection="0">
      <alignment vertical="center"/>
    </xf>
    <xf numFmtId="14" fontId="90" fillId="0" borderId="0">
      <alignment horizontal="center"/>
    </xf>
    <xf numFmtId="0" fontId="91" fillId="0" borderId="0" applyNumberFormat="0" applyFill="0" applyBorder="0" applyAlignment="0" applyProtection="0">
      <alignment vertical="center"/>
    </xf>
    <xf numFmtId="2" fontId="9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195" fontId="61" fillId="0" borderId="0"/>
    <xf numFmtId="0" fontId="95" fillId="51" borderId="0" applyNumberFormat="0" applyBorder="0" applyAlignment="0" applyProtection="0">
      <alignment vertical="center"/>
    </xf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196" fontId="96" fillId="0" borderId="0"/>
    <xf numFmtId="0" fontId="97" fillId="0" borderId="0"/>
    <xf numFmtId="197" fontId="59" fillId="0" borderId="39">
      <alignment horizontal="right" vertical="center" shrinkToFit="1"/>
    </xf>
    <xf numFmtId="37" fontId="77" fillId="0" borderId="43"/>
    <xf numFmtId="0" fontId="92" fillId="0" borderId="0" applyFont="0" applyFill="0" applyBorder="0" applyAlignment="0" applyProtection="0"/>
    <xf numFmtId="0" fontId="98" fillId="0" borderId="0">
      <alignment horizontal="centerContinuous" vertical="center"/>
    </xf>
    <xf numFmtId="0" fontId="92" fillId="0" borderId="0" applyFon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49" fontId="100" fillId="0" borderId="40">
      <alignment horizontal="left" vertical="center" indent="1"/>
    </xf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198" fontId="57" fillId="0" borderId="0">
      <alignment vertical="center"/>
    </xf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199" fontId="102" fillId="0" borderId="0" applyFont="0" applyFill="0" applyBorder="0" applyAlignment="0" applyProtection="0"/>
    <xf numFmtId="200" fontId="102" fillId="0" borderId="0" applyFont="0" applyFill="0" applyBorder="0" applyAlignment="0" applyProtection="0"/>
    <xf numFmtId="0" fontId="61" fillId="0" borderId="0"/>
    <xf numFmtId="0" fontId="103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201" fontId="61" fillId="0" borderId="0"/>
    <xf numFmtId="194" fontId="105" fillId="0" borderId="0">
      <protection locked="0"/>
    </xf>
    <xf numFmtId="9" fontId="106" fillId="52" borderId="0" applyFill="0" applyBorder="0" applyProtection="0">
      <alignment horizontal="right"/>
    </xf>
    <xf numFmtId="10" fontId="106" fillId="0" borderId="0" applyFill="0" applyBorder="0" applyProtection="0">
      <alignment horizontal="right"/>
    </xf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>
      <alignment vertical="center"/>
    </xf>
    <xf numFmtId="9" fontId="57" fillId="0" borderId="0" applyFont="0" applyFill="0" applyBorder="0" applyAlignment="0" applyProtection="0"/>
    <xf numFmtId="9" fontId="107" fillId="0" borderId="0" applyFont="0" applyFill="0" applyBorder="0" applyAlignment="0" applyProtection="0">
      <alignment vertical="center"/>
    </xf>
    <xf numFmtId="10" fontId="81" fillId="0" borderId="44"/>
    <xf numFmtId="10" fontId="81" fillId="0" borderId="0"/>
    <xf numFmtId="202" fontId="75" fillId="0" borderId="39" applyFont="0" applyBorder="0" applyAlignment="0">
      <alignment horizontal="center" vertical="center"/>
    </xf>
    <xf numFmtId="0" fontId="108" fillId="0" borderId="0"/>
    <xf numFmtId="0" fontId="104" fillId="0" borderId="0" applyFont="0" applyFill="0" applyBorder="0" applyAlignment="0" applyProtection="0"/>
    <xf numFmtId="0" fontId="104" fillId="0" borderId="0" applyFont="0" applyFill="0" applyBorder="0" applyAlignment="0" applyProtection="0"/>
    <xf numFmtId="0" fontId="61" fillId="0" borderId="0">
      <alignment vertical="center"/>
    </xf>
    <xf numFmtId="0" fontId="61" fillId="0" borderId="0" applyBorder="0"/>
    <xf numFmtId="0" fontId="59" fillId="0" borderId="0"/>
    <xf numFmtId="203" fontId="61" fillId="0" borderId="0" applyFont="0" applyFill="0" applyBorder="0" applyAlignment="0" applyProtection="0"/>
    <xf numFmtId="0" fontId="57" fillId="0" borderId="0" applyFont="0" applyFill="0" applyBorder="0" applyAlignment="0" applyProtection="0"/>
    <xf numFmtId="204" fontId="77" fillId="0" borderId="43">
      <alignment horizontal="left"/>
    </xf>
    <xf numFmtId="37" fontId="60" fillId="0" borderId="23" applyAlignment="0"/>
    <xf numFmtId="0" fontId="98" fillId="0" borderId="0"/>
    <xf numFmtId="205" fontId="109" fillId="0" borderId="0">
      <alignment vertical="center"/>
    </xf>
    <xf numFmtId="206" fontId="57" fillId="0" borderId="43" applyFill="0" applyBorder="0" applyProtection="0">
      <alignment vertical="center"/>
    </xf>
    <xf numFmtId="41" fontId="57" fillId="0" borderId="0" applyFont="0" applyFill="0" applyBorder="0" applyAlignment="0" applyProtection="0"/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11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1" fontId="57" fillId="0" borderId="0" applyFont="0" applyFill="0" applyBorder="0" applyAlignment="0" applyProtection="0">
      <alignment vertical="center"/>
    </xf>
    <xf numFmtId="41" fontId="59" fillId="0" borderId="0" applyFont="0" applyFill="0" applyBorder="0" applyAlignment="0" applyProtection="0"/>
    <xf numFmtId="41" fontId="20" fillId="0" borderId="0" applyFont="0" applyFill="0" applyBorder="0" applyAlignment="0" applyProtection="0">
      <alignment vertical="center"/>
    </xf>
    <xf numFmtId="207" fontId="59" fillId="0" borderId="0" applyFont="0" applyFill="0" applyBorder="0" applyAlignment="0" applyProtection="0"/>
    <xf numFmtId="43" fontId="57" fillId="0" borderId="0" applyFont="0" applyFill="0" applyBorder="0" applyAlignment="0" applyProtection="0">
      <alignment vertical="center"/>
    </xf>
    <xf numFmtId="0" fontId="77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182" fontId="59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/>
    <xf numFmtId="0" fontId="59" fillId="0" borderId="0" applyFont="0" applyFill="0" applyBorder="0" applyAlignment="0" applyProtection="0"/>
    <xf numFmtId="0" fontId="59" fillId="0" borderId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208" fontId="98" fillId="0" borderId="0">
      <alignment horizontal="center"/>
    </xf>
    <xf numFmtId="0" fontId="111" fillId="0" borderId="18"/>
    <xf numFmtId="209" fontId="61" fillId="0" borderId="0"/>
    <xf numFmtId="210" fontId="61" fillId="0" borderId="0"/>
    <xf numFmtId="211" fontId="61" fillId="0" borderId="0"/>
    <xf numFmtId="0" fontId="59" fillId="0" borderId="0"/>
    <xf numFmtId="0" fontId="112" fillId="0" borderId="0" applyNumberFormat="0" applyFill="0" applyBorder="0" applyAlignment="0" applyProtection="0">
      <alignment vertical="top"/>
      <protection locked="0"/>
    </xf>
    <xf numFmtId="212" fontId="61" fillId="0" borderId="0" applyFont="0" applyFill="0" applyBorder="0" applyAlignment="0" applyProtection="0"/>
    <xf numFmtId="177" fontId="113" fillId="0" borderId="0" applyFont="0" applyFill="0" applyBorder="0" applyAlignment="0" applyProtection="0"/>
    <xf numFmtId="213" fontId="57" fillId="0" borderId="0" applyFont="0" applyFill="0" applyBorder="0" applyAlignment="0" applyProtection="0"/>
    <xf numFmtId="214" fontId="81" fillId="0" borderId="0" applyFill="0" applyBorder="0" applyProtection="0">
      <alignment horizontal="right"/>
    </xf>
    <xf numFmtId="0" fontId="60" fillId="0" borderId="45">
      <alignment vertical="justify" wrapText="1"/>
    </xf>
    <xf numFmtId="204" fontId="77" fillId="0" borderId="43">
      <alignment horizontal="left"/>
    </xf>
    <xf numFmtId="0" fontId="81" fillId="0" borderId="0"/>
    <xf numFmtId="3" fontId="114" fillId="0" borderId="46">
      <alignment horizontal="center" vertical="center"/>
    </xf>
    <xf numFmtId="4" fontId="92" fillId="0" borderId="0" applyFont="0" applyFill="0" applyBorder="0" applyAlignment="0" applyProtection="0"/>
    <xf numFmtId="3" fontId="92" fillId="0" borderId="0" applyFont="0" applyFill="0" applyBorder="0" applyAlignment="0" applyProtection="0"/>
    <xf numFmtId="215" fontId="61" fillId="0" borderId="0">
      <alignment horizontal="center" vertical="center"/>
    </xf>
    <xf numFmtId="183" fontId="75" fillId="0" borderId="0" applyFont="0" applyFill="0" applyBorder="0" applyAlignment="0" applyProtection="0"/>
    <xf numFmtId="216" fontId="61" fillId="0" borderId="0"/>
    <xf numFmtId="217" fontId="61" fillId="0" borderId="0"/>
    <xf numFmtId="198" fontId="57" fillId="0" borderId="0">
      <alignment vertical="center"/>
    </xf>
    <xf numFmtId="198" fontId="57" fillId="0" borderId="0">
      <alignment vertical="center"/>
    </xf>
    <xf numFmtId="218" fontId="61" fillId="0" borderId="39">
      <alignment horizontal="left" vertical="center"/>
    </xf>
    <xf numFmtId="219" fontId="59" fillId="0" borderId="0" applyFill="0" applyBorder="0" applyProtection="0">
      <alignment vertical="center"/>
    </xf>
    <xf numFmtId="0" fontId="106" fillId="53" borderId="47" applyNumberFormat="0" applyFont="0" applyAlignment="0" applyProtection="0">
      <alignment vertical="center"/>
    </xf>
    <xf numFmtId="220" fontId="98" fillId="0" borderId="0">
      <alignment horizontal="right" vertical="center"/>
    </xf>
    <xf numFmtId="0" fontId="61" fillId="0" borderId="0"/>
    <xf numFmtId="0" fontId="115" fillId="34" borderId="0" applyNumberFormat="0" applyBorder="0" applyAlignment="0" applyProtection="0">
      <alignment vertical="center"/>
    </xf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221" fontId="61" fillId="0" borderId="0"/>
    <xf numFmtId="194" fontId="105" fillId="0" borderId="0">
      <protection locked="0"/>
    </xf>
    <xf numFmtId="192" fontId="85" fillId="0" borderId="0" applyFont="0" applyFill="0" applyBorder="0" applyAlignment="0" applyProtection="0"/>
    <xf numFmtId="0" fontId="61" fillId="0" borderId="0" applyFont="0" applyFill="0" applyBorder="0" applyAlignment="0" applyProtection="0"/>
    <xf numFmtId="222" fontId="59" fillId="0" borderId="0" applyFont="0" applyFill="0" applyBorder="0" applyAlignment="0" applyProtection="0"/>
    <xf numFmtId="194" fontId="105" fillId="0" borderId="0">
      <protection locked="0"/>
    </xf>
    <xf numFmtId="38" fontId="61" fillId="0" borderId="0" applyFont="0" applyFill="0" applyBorder="0" applyAlignment="0" applyProtection="0"/>
    <xf numFmtId="0" fontId="61" fillId="0" borderId="20">
      <alignment vertical="center"/>
    </xf>
    <xf numFmtId="0" fontId="61" fillId="0" borderId="43">
      <alignment vertical="center" shrinkToFit="1"/>
    </xf>
    <xf numFmtId="0" fontId="61" fillId="0" borderId="0" applyFont="0" applyFill="0" applyBorder="0" applyAlignment="0" applyProtection="0"/>
    <xf numFmtId="3" fontId="61" fillId="0" borderId="41"/>
    <xf numFmtId="181" fontId="61" fillId="0" borderId="0" applyFont="0" applyFill="0" applyBorder="0" applyAlignment="0" applyProtection="0"/>
    <xf numFmtId="192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223" fontId="61" fillId="0" borderId="0" applyFont="0" applyFill="0" applyBorder="0" applyAlignment="0" applyProtection="0"/>
    <xf numFmtId="194" fontId="105" fillId="0" borderId="0">
      <protection locked="0"/>
    </xf>
    <xf numFmtId="199" fontId="116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>
      <alignment vertical="center"/>
    </xf>
    <xf numFmtId="0" fontId="63" fillId="0" borderId="0" applyFont="0" applyFill="0" applyBorder="0" applyAlignment="0" applyProtection="0"/>
    <xf numFmtId="200" fontId="116" fillId="0" borderId="0" applyFont="0" applyFill="0" applyBorder="0" applyAlignment="0" applyProtection="0"/>
    <xf numFmtId="10" fontId="92" fillId="0" borderId="0" applyFont="0" applyFill="0" applyBorder="0" applyAlignment="0" applyProtection="0"/>
    <xf numFmtId="194" fontId="105" fillId="0" borderId="0">
      <protection locked="0"/>
    </xf>
    <xf numFmtId="0" fontId="59" fillId="0" borderId="0"/>
    <xf numFmtId="0" fontId="57" fillId="0" borderId="0"/>
    <xf numFmtId="0" fontId="57" fillId="0" borderId="0">
      <alignment vertical="center"/>
    </xf>
    <xf numFmtId="0" fontId="59" fillId="0" borderId="0"/>
    <xf numFmtId="0" fontId="57" fillId="0" borderId="0"/>
    <xf numFmtId="0" fontId="20" fillId="0" borderId="0">
      <alignment vertical="center"/>
    </xf>
    <xf numFmtId="0" fontId="20" fillId="0" borderId="0">
      <alignment vertical="center"/>
    </xf>
    <xf numFmtId="0" fontId="117" fillId="0" borderId="0">
      <alignment vertical="center"/>
    </xf>
    <xf numFmtId="0" fontId="59" fillId="0" borderId="0"/>
    <xf numFmtId="37" fontId="118" fillId="0" borderId="0"/>
    <xf numFmtId="184" fontId="119" fillId="0" borderId="0"/>
    <xf numFmtId="14" fontId="61" fillId="54" borderId="0" applyFont="0" applyFill="0" applyBorder="0" applyAlignment="0"/>
    <xf numFmtId="0" fontId="61" fillId="0" borderId="0"/>
    <xf numFmtId="0" fontId="92" fillId="0" borderId="48" applyNumberFormat="0" applyFont="0" applyFill="0" applyAlignment="0" applyProtection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/>
    <xf numFmtId="0" fontId="121" fillId="35" borderId="0" applyNumberFormat="0" applyBorder="0" applyAlignment="0" applyProtection="0">
      <alignment vertical="center"/>
    </xf>
    <xf numFmtId="224" fontId="81" fillId="0" borderId="0" applyFont="0" applyFill="0" applyBorder="0" applyAlignment="0" applyProtection="0"/>
    <xf numFmtId="225" fontId="81" fillId="0" borderId="0" applyFont="0" applyFill="0" applyBorder="0" applyAlignment="0" applyProtection="0"/>
    <xf numFmtId="226" fontId="107" fillId="0" borderId="0" applyFont="0" applyFill="0" applyBorder="0" applyAlignment="0" applyProtection="0"/>
    <xf numFmtId="227" fontId="92" fillId="0" borderId="0" applyFont="0" applyFill="0" applyBorder="0" applyAlignment="0" applyProtection="0"/>
    <xf numFmtId="0" fontId="114" fillId="0" borderId="49" applyNumberFormat="0" applyFont="0" applyFill="0" applyProtection="0">
      <alignment horizontal="center" vertical="center" wrapText="1"/>
    </xf>
    <xf numFmtId="40" fontId="63" fillId="0" borderId="0" applyFont="0" applyFill="0" applyBorder="0" applyAlignment="0" applyProtection="0"/>
    <xf numFmtId="0" fontId="122" fillId="0" borderId="0" applyNumberFormat="0" applyFill="0" applyBorder="0" applyAlignment="0" applyProtection="0">
      <alignment vertical="center"/>
    </xf>
    <xf numFmtId="0" fontId="123" fillId="0" borderId="50" applyNumberFormat="0" applyFill="0" applyAlignment="0" applyProtection="0">
      <alignment vertical="center"/>
    </xf>
    <xf numFmtId="0" fontId="124" fillId="0" borderId="51" applyNumberFormat="0" applyFill="0" applyAlignment="0" applyProtection="0">
      <alignment vertical="center"/>
    </xf>
    <xf numFmtId="0" fontId="125" fillId="0" borderId="52" applyNumberFormat="0" applyFill="0" applyAlignment="0" applyProtection="0">
      <alignment vertical="center"/>
    </xf>
    <xf numFmtId="0" fontId="125" fillId="0" borderId="0" applyNumberFormat="0" applyFill="0" applyBorder="0" applyAlignment="0" applyProtection="0">
      <alignment vertical="center"/>
    </xf>
    <xf numFmtId="0" fontId="126" fillId="55" borderId="53" applyNumberFormat="0" applyAlignment="0" applyProtection="0">
      <alignment vertical="center"/>
    </xf>
    <xf numFmtId="0" fontId="127" fillId="0" borderId="54" applyNumberFormat="0" applyFill="0" applyAlignment="0" applyProtection="0">
      <alignment vertical="center"/>
    </xf>
    <xf numFmtId="0" fontId="128" fillId="56" borderId="55" applyNumberFormat="0" applyAlignment="0" applyProtection="0">
      <alignment vertical="center"/>
    </xf>
    <xf numFmtId="0" fontId="129" fillId="38" borderId="55" applyNumberFormat="0" applyAlignment="0" applyProtection="0">
      <alignment vertical="center"/>
    </xf>
    <xf numFmtId="0" fontId="130" fillId="56" borderId="56" applyNumberFormat="0" applyAlignment="0" applyProtection="0">
      <alignment vertical="center"/>
    </xf>
    <xf numFmtId="0" fontId="131" fillId="0" borderId="0"/>
    <xf numFmtId="0" fontId="132" fillId="0" borderId="57" applyNumberFormat="0" applyFill="0" applyAlignment="0" applyProtection="0">
      <alignment vertical="center"/>
    </xf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41" fontId="135" fillId="0" borderId="0" applyFont="0" applyFill="0" applyBorder="0" applyAlignment="0" applyProtection="0"/>
    <xf numFmtId="43" fontId="135" fillId="0" borderId="0" applyFont="0" applyFill="0" applyBorder="0" applyAlignment="0" applyProtection="0"/>
    <xf numFmtId="192" fontId="71" fillId="0" borderId="0" applyFont="0" applyFill="0" applyBorder="0" applyAlignment="0" applyProtection="0"/>
    <xf numFmtId="41" fontId="136" fillId="0" borderId="0" applyFont="0" applyFill="0" applyBorder="0" applyAlignment="0" applyProtection="0"/>
    <xf numFmtId="0" fontId="76" fillId="0" borderId="0" applyFont="0" applyFill="0" applyBorder="0" applyAlignment="0" applyProtection="0"/>
    <xf numFmtId="181" fontId="71" fillId="0" borderId="0" applyFont="0" applyFill="0" applyBorder="0" applyAlignment="0" applyProtection="0"/>
    <xf numFmtId="43" fontId="136" fillId="0" borderId="0" applyFont="0" applyFill="0" applyBorder="0" applyAlignment="0" applyProtection="0"/>
    <xf numFmtId="0" fontId="71" fillId="0" borderId="0" applyFont="0" applyFill="0" applyBorder="0" applyAlignment="0" applyProtection="0"/>
    <xf numFmtId="3" fontId="60" fillId="0" borderId="0"/>
    <xf numFmtId="0" fontId="61" fillId="57" borderId="58">
      <alignment horizontal="center" vertical="center"/>
    </xf>
    <xf numFmtId="194" fontId="84" fillId="0" borderId="0">
      <protection locked="0"/>
    </xf>
    <xf numFmtId="194" fontId="84" fillId="0" borderId="0">
      <protection locked="0"/>
    </xf>
    <xf numFmtId="0" fontId="61" fillId="0" borderId="0" applyFont="0" applyFill="0" applyBorder="0" applyAlignment="0" applyProtection="0"/>
    <xf numFmtId="223" fontId="137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138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3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23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9" fontId="85" fillId="0" borderId="0" applyFont="0" applyFill="0" applyBorder="0" applyAlignment="0" applyProtection="0"/>
    <xf numFmtId="199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28" fontId="85" fillId="0" borderId="0" applyFont="0" applyFill="0" applyBorder="0" applyAlignment="0" applyProtection="0"/>
    <xf numFmtId="228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229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30" fontId="106" fillId="0" borderId="0" applyFont="0" applyFill="0" applyBorder="0" applyAlignment="0" applyProtection="0"/>
    <xf numFmtId="230" fontId="106" fillId="0" borderId="0" applyFont="0" applyFill="0" applyBorder="0" applyAlignment="0" applyProtection="0"/>
    <xf numFmtId="223" fontId="85" fillId="0" borderId="0" applyFont="0" applyFill="0" applyBorder="0" applyAlignment="0" applyProtection="0"/>
    <xf numFmtId="223" fontId="86" fillId="0" borderId="0" applyFont="0" applyFill="0" applyBorder="0" applyAlignment="0" applyProtection="0"/>
    <xf numFmtId="231" fontId="85" fillId="0" borderId="0" applyFont="0" applyFill="0" applyBorder="0" applyAlignment="0" applyProtection="0"/>
    <xf numFmtId="23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4" fontId="84" fillId="0" borderId="0">
      <protection locked="0"/>
    </xf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38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2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32" fontId="140" fillId="0" borderId="0" applyFont="0" applyFill="0" applyBorder="0" applyAlignment="0" applyProtection="0"/>
    <xf numFmtId="23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0" fontId="85" fillId="0" borderId="0" applyFont="0" applyFill="0" applyBorder="0" applyAlignment="0" applyProtection="0"/>
    <xf numFmtId="20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3" fontId="85" fillId="0" borderId="0" applyFont="0" applyFill="0" applyBorder="0" applyAlignment="0" applyProtection="0"/>
    <xf numFmtId="233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234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5" fontId="106" fillId="0" borderId="0" applyFont="0" applyFill="0" applyBorder="0" applyAlignment="0" applyProtection="0"/>
    <xf numFmtId="235" fontId="106" fillId="0" borderId="0" applyFont="0" applyFill="0" applyBorder="0" applyAlignment="0" applyProtection="0"/>
    <xf numFmtId="232" fontId="85" fillId="0" borderId="0" applyFont="0" applyFill="0" applyBorder="0" applyAlignment="0" applyProtection="0"/>
    <xf numFmtId="232" fontId="86" fillId="0" borderId="0" applyFont="0" applyFill="0" applyBorder="0" applyAlignment="0" applyProtection="0"/>
    <xf numFmtId="236" fontId="85" fillId="0" borderId="0" applyFont="0" applyFill="0" applyBorder="0" applyAlignment="0" applyProtection="0"/>
    <xf numFmtId="236" fontId="86" fillId="0" borderId="0" applyFont="0" applyFill="0" applyBorder="0" applyAlignment="0" applyProtection="0"/>
    <xf numFmtId="42" fontId="135" fillId="0" borderId="0" applyFont="0" applyFill="0" applyBorder="0" applyAlignment="0" applyProtection="0"/>
    <xf numFmtId="44" fontId="135" fillId="0" borderId="0" applyFont="0" applyFill="0" applyBorder="0" applyAlignment="0" applyProtection="0"/>
    <xf numFmtId="0" fontId="137" fillId="0" borderId="0" applyFont="0" applyFill="0" applyBorder="0" applyAlignment="0" applyProtection="0"/>
    <xf numFmtId="44" fontId="136" fillId="0" borderId="0" applyFont="0" applyFill="0" applyBorder="0" applyAlignment="0" applyProtection="0"/>
    <xf numFmtId="223" fontId="71" fillId="0" borderId="0" applyFont="0" applyFill="0" applyBorder="0" applyAlignment="0" applyProtection="0"/>
    <xf numFmtId="232" fontId="71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63" fillId="0" borderId="0"/>
    <xf numFmtId="0" fontId="141" fillId="0" borderId="0">
      <alignment horizontal="center" wrapText="1"/>
      <protection locked="0"/>
    </xf>
    <xf numFmtId="0" fontId="59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138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43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92" fontId="140" fillId="0" borderId="0" applyFont="0" applyFill="0" applyBorder="0" applyAlignment="0" applyProtection="0"/>
    <xf numFmtId="192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205" fontId="85" fillId="0" borderId="0" applyFont="0" applyFill="0" applyBorder="0" applyAlignment="0" applyProtection="0"/>
    <xf numFmtId="205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237" fontId="106" fillId="0" borderId="0" applyFont="0" applyFill="0" applyBorder="0" applyAlignment="0" applyProtection="0"/>
    <xf numFmtId="237" fontId="106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6" fillId="0" borderId="0" applyFont="0" applyFill="0" applyBorder="0" applyAlignment="0" applyProtection="0"/>
    <xf numFmtId="0" fontId="61" fillId="0" borderId="0" applyFont="0" applyFill="0" applyBorder="0" applyAlignment="0" applyProtection="0"/>
    <xf numFmtId="194" fontId="84" fillId="0" borderId="0">
      <protection locked="0"/>
    </xf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138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1" fontId="140" fillId="0" borderId="0" applyFont="0" applyFill="0" applyBorder="0" applyAlignment="0" applyProtection="0"/>
    <xf numFmtId="181" fontId="139" fillId="0" borderId="0" applyFont="0" applyFill="0" applyBorder="0" applyAlignment="0" applyProtection="0"/>
    <xf numFmtId="0" fontId="140" fillId="0" borderId="0" applyFont="0" applyFill="0" applyBorder="0" applyAlignment="0" applyProtection="0"/>
    <xf numFmtId="0" fontId="139" fillId="0" borderId="0" applyFont="0" applyFill="0" applyBorder="0" applyAlignment="0" applyProtection="0"/>
    <xf numFmtId="180" fontId="85" fillId="0" borderId="0" applyFont="0" applyFill="0" applyBorder="0" applyAlignment="0" applyProtection="0"/>
    <xf numFmtId="18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238" fontId="106" fillId="0" borderId="0" applyFont="0" applyFill="0" applyBorder="0" applyAlignment="0" applyProtection="0"/>
    <xf numFmtId="238" fontId="106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6" fillId="0" borderId="0" applyFont="0" applyFill="0" applyBorder="0" applyAlignment="0" applyProtection="0"/>
    <xf numFmtId="0" fontId="87" fillId="0" borderId="0" applyFont="0" applyFill="0" applyBorder="0" applyAlignment="0" applyProtection="0"/>
    <xf numFmtId="239" fontId="87" fillId="0" borderId="0">
      <alignment horizontal="right"/>
      <protection locked="0"/>
    </xf>
    <xf numFmtId="0" fontId="144" fillId="0" borderId="0" applyNumberFormat="0" applyFill="0" applyBorder="0" applyAlignment="0" applyProtection="0"/>
    <xf numFmtId="240" fontId="145" fillId="0" borderId="0" applyFont="0" applyFill="0" applyBorder="0" applyAlignment="0" applyProtection="0"/>
    <xf numFmtId="241" fontId="61" fillId="0" borderId="0" applyFont="0" applyFill="0" applyBorder="0" applyAlignment="0" applyProtection="0"/>
    <xf numFmtId="0" fontId="135" fillId="0" borderId="0"/>
    <xf numFmtId="0" fontId="146" fillId="0" borderId="0"/>
    <xf numFmtId="0" fontId="76" fillId="0" borderId="0"/>
    <xf numFmtId="0" fontId="136" fillId="0" borderId="0"/>
    <xf numFmtId="0" fontId="71" fillId="0" borderId="0"/>
    <xf numFmtId="0" fontId="133" fillId="0" borderId="0"/>
    <xf numFmtId="0" fontId="147" fillId="0" borderId="0"/>
    <xf numFmtId="194" fontId="84" fillId="0" borderId="0">
      <protection locked="0"/>
    </xf>
    <xf numFmtId="0" fontId="148" fillId="0" borderId="0"/>
    <xf numFmtId="0" fontId="149" fillId="0" borderId="0"/>
    <xf numFmtId="0" fontId="150" fillId="0" borderId="0"/>
    <xf numFmtId="0" fontId="151" fillId="0" borderId="0"/>
    <xf numFmtId="0" fontId="152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1" fontId="85" fillId="0" borderId="0"/>
    <xf numFmtId="1" fontId="86" fillId="0" borderId="0"/>
    <xf numFmtId="0" fontId="152" fillId="0" borderId="0"/>
    <xf numFmtId="0" fontId="137" fillId="0" borderId="0"/>
    <xf numFmtId="0" fontId="152" fillId="0" borderId="0"/>
    <xf numFmtId="0" fontId="86" fillId="0" borderId="0"/>
    <xf numFmtId="0" fontId="72" fillId="0" borderId="0"/>
    <xf numFmtId="0" fontId="137" fillId="0" borderId="0"/>
    <xf numFmtId="0" fontId="150" fillId="0" borderId="0"/>
    <xf numFmtId="0" fontId="139" fillId="0" borderId="0"/>
    <xf numFmtId="0" fontId="85" fillId="0" borderId="0"/>
    <xf numFmtId="0" fontId="86" fillId="0" borderId="0"/>
    <xf numFmtId="0" fontId="153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86" fillId="0" borderId="0"/>
    <xf numFmtId="0" fontId="156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37" fontId="85" fillId="0" borderId="0"/>
    <xf numFmtId="37" fontId="86" fillId="0" borderId="0"/>
    <xf numFmtId="0" fontId="140" fillId="0" borderId="0"/>
    <xf numFmtId="0" fontId="139" fillId="0" borderId="0"/>
    <xf numFmtId="0" fontId="85" fillId="0" borderId="0"/>
    <xf numFmtId="0" fontId="86" fillId="0" borderId="0"/>
    <xf numFmtId="0" fontId="154" fillId="0" borderId="0"/>
    <xf numFmtId="0" fontId="155" fillId="0" borderId="0"/>
    <xf numFmtId="0" fontId="85" fillId="0" borderId="0"/>
    <xf numFmtId="0" fontId="157" fillId="0" borderId="0"/>
    <xf numFmtId="0" fontId="85" fillId="0" borderId="0"/>
    <xf numFmtId="194" fontId="84" fillId="0" borderId="0">
      <protection locked="0"/>
    </xf>
    <xf numFmtId="37" fontId="85" fillId="0" borderId="0"/>
    <xf numFmtId="0" fontId="137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40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85" fillId="0" borderId="0"/>
    <xf numFmtId="0" fontId="86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59" fillId="0" borderId="0"/>
    <xf numFmtId="0" fontId="158" fillId="0" borderId="0"/>
    <xf numFmtId="0" fontId="159" fillId="0" borderId="0"/>
    <xf numFmtId="0" fontId="59" fillId="0" borderId="0"/>
    <xf numFmtId="0" fontId="139" fillId="0" borderId="0"/>
    <xf numFmtId="0" fontId="158" fillId="0" borderId="0"/>
    <xf numFmtId="0" fontId="159" fillId="0" borderId="0"/>
    <xf numFmtId="0" fontId="59" fillId="0" borderId="0"/>
    <xf numFmtId="0" fontId="160" fillId="0" borderId="0"/>
    <xf numFmtId="0" fontId="158" fillId="0" borderId="0"/>
    <xf numFmtId="0" fontId="1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59" fillId="0" borderId="0"/>
    <xf numFmtId="0" fontId="138" fillId="0" borderId="0"/>
    <xf numFmtId="0" fontId="160" fillId="0" borderId="0"/>
    <xf numFmtId="0" fontId="59" fillId="0" borderId="0"/>
    <xf numFmtId="0" fontId="86" fillId="0" borderId="0"/>
    <xf numFmtId="0" fontId="59" fillId="0" borderId="0"/>
    <xf numFmtId="0" fontId="137" fillId="0" borderId="0"/>
    <xf numFmtId="0" fontId="85" fillId="0" borderId="0"/>
    <xf numFmtId="0" fontId="86" fillId="0" borderId="0"/>
    <xf numFmtId="0" fontId="161" fillId="0" borderId="0"/>
    <xf numFmtId="0" fontId="149" fillId="0" borderId="0"/>
    <xf numFmtId="0" fontId="161" fillId="0" borderId="0"/>
    <xf numFmtId="0" fontId="149" fillId="0" borderId="0"/>
    <xf numFmtId="0" fontId="162" fillId="0" borderId="0"/>
    <xf numFmtId="0" fontId="163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0" fontId="138" fillId="0" borderId="0"/>
    <xf numFmtId="0" fontId="160" fillId="0" borderId="0"/>
    <xf numFmtId="242" fontId="59" fillId="0" borderId="0" applyFill="0" applyBorder="0" applyAlignment="0"/>
    <xf numFmtId="0" fontId="164" fillId="0" borderId="0"/>
    <xf numFmtId="0" fontId="138" fillId="0" borderId="0"/>
    <xf numFmtId="0" fontId="160" fillId="0" borderId="0"/>
    <xf numFmtId="0" fontId="57" fillId="0" borderId="0">
      <protection locked="0"/>
    </xf>
    <xf numFmtId="0" fontId="59" fillId="0" borderId="0" applyFont="0" applyFill="0" applyBorder="0" applyAlignment="0" applyProtection="0"/>
    <xf numFmtId="0" fontId="138" fillId="0" borderId="0"/>
    <xf numFmtId="0" fontId="160" fillId="0" borderId="0"/>
    <xf numFmtId="0" fontId="138" fillId="0" borderId="0"/>
    <xf numFmtId="0" fontId="160" fillId="0" borderId="0"/>
    <xf numFmtId="0" fontId="165" fillId="0" borderId="0" applyNumberFormat="0" applyAlignment="0">
      <alignment horizontal="left"/>
    </xf>
    <xf numFmtId="0" fontId="57" fillId="0" borderId="0">
      <protection locked="0"/>
    </xf>
    <xf numFmtId="0" fontId="138" fillId="0" borderId="0"/>
    <xf numFmtId="0" fontId="160" fillId="0" borderId="0"/>
    <xf numFmtId="0" fontId="138" fillId="0" borderId="0"/>
    <xf numFmtId="0" fontId="160" fillId="0" borderId="0"/>
    <xf numFmtId="243" fontId="59" fillId="0" borderId="0"/>
    <xf numFmtId="244" fontId="59" fillId="0" borderId="0" applyFont="0" applyFill="0" applyBorder="0" applyAlignment="0" applyProtection="0"/>
    <xf numFmtId="0" fontId="138" fillId="0" borderId="0"/>
    <xf numFmtId="0" fontId="160" fillId="0" borderId="0"/>
    <xf numFmtId="245" fontId="59" fillId="0" borderId="0" applyFont="0" applyFill="0" applyBorder="0" applyAlignment="0" applyProtection="0"/>
    <xf numFmtId="246" fontId="59" fillId="0" borderId="0"/>
    <xf numFmtId="0" fontId="59" fillId="0" borderId="0" applyFont="0" applyFill="0" applyBorder="0" applyAlignment="0" applyProtection="0"/>
    <xf numFmtId="247" fontId="57" fillId="0" borderId="0">
      <protection locked="0"/>
    </xf>
    <xf numFmtId="0" fontId="138" fillId="0" borderId="0"/>
    <xf numFmtId="0" fontId="160" fillId="0" borderId="0"/>
    <xf numFmtId="0" fontId="166" fillId="0" borderId="0" applyNumberFormat="0" applyAlignment="0">
      <alignment horizontal="left"/>
    </xf>
    <xf numFmtId="0" fontId="167" fillId="0" borderId="0" applyNumberFormat="0" applyFill="0" applyBorder="0" applyAlignment="0" applyProtection="0"/>
    <xf numFmtId="0" fontId="138" fillId="0" borderId="0"/>
    <xf numFmtId="0" fontId="160" fillId="0" borderId="0"/>
    <xf numFmtId="38" fontId="168" fillId="52" borderId="0" applyNumberFormat="0" applyBorder="0" applyAlignment="0" applyProtection="0"/>
    <xf numFmtId="0" fontId="169" fillId="0" borderId="0">
      <alignment horizontal="left"/>
    </xf>
    <xf numFmtId="0" fontId="138" fillId="0" borderId="0"/>
    <xf numFmtId="0" fontId="160" fillId="0" borderId="0"/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0" fontId="138" fillId="0" borderId="0"/>
    <xf numFmtId="0" fontId="160" fillId="0" borderId="0"/>
    <xf numFmtId="14" fontId="171" fillId="58" borderId="42">
      <alignment horizontal="center" vertical="center" wrapText="1"/>
    </xf>
    <xf numFmtId="0" fontId="172" fillId="0" borderId="0" applyNumberFormat="0" applyFill="0" applyBorder="0" applyAlignment="0" applyProtection="0"/>
    <xf numFmtId="0" fontId="85" fillId="0" borderId="0" applyBorder="0"/>
    <xf numFmtId="248" fontId="73" fillId="0" borderId="0" applyFill="0" applyBorder="0" applyAlignment="0"/>
    <xf numFmtId="191" fontId="173" fillId="0" borderId="0" applyFill="0" applyBorder="0" applyAlignment="0"/>
    <xf numFmtId="203" fontId="173" fillId="0" borderId="0" applyFill="0" applyBorder="0" applyAlignment="0"/>
    <xf numFmtId="249" fontId="59" fillId="0" borderId="0" applyFill="0" applyBorder="0" applyAlignment="0"/>
    <xf numFmtId="250" fontId="59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53" fontId="174" fillId="59" borderId="0" applyNumberFormat="0" applyFont="0" applyBorder="0" applyAlignment="0">
      <alignment horizontal="left"/>
    </xf>
    <xf numFmtId="0" fontId="164" fillId="0" borderId="0"/>
    <xf numFmtId="0" fontId="171" fillId="0" borderId="0" applyFill="0" applyBorder="0" applyProtection="0">
      <alignment horizontal="center"/>
      <protection locked="0"/>
    </xf>
    <xf numFmtId="0" fontId="175" fillId="0" borderId="0" applyFill="0" applyBorder="0" applyProtection="0">
      <alignment horizontal="center"/>
    </xf>
    <xf numFmtId="254" fontId="119" fillId="0" borderId="0"/>
    <xf numFmtId="0" fontId="176" fillId="0" borderId="44">
      <alignment horizontal="center"/>
    </xf>
    <xf numFmtId="0" fontId="57" fillId="0" borderId="0">
      <protection locked="0"/>
    </xf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61" fillId="0" borderId="0" applyFont="0" applyFill="0" applyBorder="0" applyAlignment="0" applyProtection="0"/>
    <xf numFmtId="251" fontId="59" fillId="0" borderId="0" applyFont="0" applyFill="0" applyBorder="0" applyAlignment="0" applyProtection="0"/>
    <xf numFmtId="255" fontId="178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256" fontId="119" fillId="0" borderId="0" applyFont="0" applyFill="0" applyBorder="0" applyAlignment="0" applyProtection="0"/>
    <xf numFmtId="39" fontId="179" fillId="0" borderId="0" applyFont="0" applyFill="0" applyBorder="0" applyAlignment="0" applyProtection="0"/>
    <xf numFmtId="257" fontId="180" fillId="0" borderId="0" applyFont="0" applyFill="0" applyBorder="0" applyAlignment="0" applyProtection="0"/>
    <xf numFmtId="258" fontId="119" fillId="0" borderId="0" applyFont="0" applyFill="0" applyBorder="0" applyAlignment="0" applyProtection="0">
      <alignment horizontal="right"/>
    </xf>
    <xf numFmtId="259" fontId="57" fillId="0" borderId="0"/>
    <xf numFmtId="247" fontId="57" fillId="0" borderId="0">
      <protection locked="0"/>
    </xf>
    <xf numFmtId="3" fontId="181" fillId="0" borderId="0" applyFont="0" applyFill="0" applyBorder="0" applyAlignment="0" applyProtection="0"/>
    <xf numFmtId="0" fontId="182" fillId="0" borderId="0" applyFill="0" applyBorder="0" applyAlignment="0" applyProtection="0">
      <protection locked="0"/>
    </xf>
    <xf numFmtId="0" fontId="165" fillId="0" borderId="0" applyNumberFormat="0" applyAlignment="0">
      <alignment horizontal="left"/>
    </xf>
    <xf numFmtId="0" fontId="74" fillId="0" borderId="0" applyFont="0" applyFill="0" applyBorder="0" applyAlignment="0" applyProtection="0"/>
    <xf numFmtId="0" fontId="57" fillId="0" borderId="0">
      <protection locked="0"/>
    </xf>
    <xf numFmtId="0" fontId="61" fillId="0" borderId="0" applyFont="0" applyFill="0" applyBorder="0" applyAlignment="0" applyProtection="0"/>
    <xf numFmtId="191" fontId="173" fillId="0" borderId="0" applyFont="0" applyFill="0" applyBorder="0" applyAlignment="0" applyProtection="0"/>
    <xf numFmtId="260" fontId="79" fillId="0" borderId="0" applyFont="0" applyFill="0" applyBorder="0" applyAlignment="0" applyProtection="0"/>
    <xf numFmtId="261" fontId="119" fillId="0" borderId="0" applyFont="0" applyFill="0" applyBorder="0" applyAlignment="0" applyProtection="0">
      <alignment horizontal="right"/>
    </xf>
    <xf numFmtId="262" fontId="180" fillId="0" borderId="0" applyFont="0" applyFill="0" applyBorder="0" applyAlignment="0" applyProtection="0"/>
    <xf numFmtId="263" fontId="179" fillId="0" borderId="0" applyFont="0" applyFill="0" applyBorder="0" applyAlignment="0" applyProtection="0"/>
    <xf numFmtId="264" fontId="180" fillId="0" borderId="0" applyFont="0" applyFill="0" applyBorder="0" applyAlignment="0" applyProtection="0"/>
    <xf numFmtId="265" fontId="119" fillId="0" borderId="0" applyFont="0" applyFill="0" applyBorder="0" applyAlignment="0" applyProtection="0">
      <alignment horizontal="right"/>
    </xf>
    <xf numFmtId="266" fontId="57" fillId="0" borderId="39" applyFill="0" applyBorder="0" applyAlignment="0"/>
    <xf numFmtId="247" fontId="57" fillId="0" borderId="0">
      <protection locked="0"/>
    </xf>
    <xf numFmtId="267" fontId="96" fillId="0" borderId="0" applyFill="0" applyBorder="0" applyAlignment="0" applyProtection="0"/>
    <xf numFmtId="268" fontId="57" fillId="0" borderId="0"/>
    <xf numFmtId="49" fontId="59" fillId="0" borderId="0">
      <alignment horizontal="center"/>
    </xf>
    <xf numFmtId="49" fontId="183" fillId="0" borderId="0">
      <alignment horizontal="center"/>
    </xf>
    <xf numFmtId="49" fontId="168" fillId="0" borderId="0">
      <alignment horizontal="center"/>
    </xf>
    <xf numFmtId="49" fontId="184" fillId="0" borderId="0">
      <alignment horizontal="center"/>
    </xf>
    <xf numFmtId="0" fontId="142" fillId="0" borderId="0" applyFill="0" applyBorder="0" applyAlignment="0" applyProtection="0"/>
    <xf numFmtId="0" fontId="145" fillId="0" borderId="0" applyFont="0" applyFill="0" applyBorder="0" applyAlignment="0" applyProtection="0"/>
    <xf numFmtId="14" fontId="73" fillId="0" borderId="0" applyFill="0" applyBorder="0" applyAlignment="0"/>
    <xf numFmtId="0" fontId="142" fillId="0" borderId="0" applyFill="0" applyBorder="0" applyAlignment="0" applyProtection="0"/>
    <xf numFmtId="269" fontId="64" fillId="0" borderId="0" applyFill="0" applyBorder="0" applyProtection="0"/>
    <xf numFmtId="38" fontId="63" fillId="0" borderId="60">
      <alignment vertical="center"/>
    </xf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270" fontId="59" fillId="0" borderId="0"/>
    <xf numFmtId="251" fontId="57" fillId="0" borderId="0"/>
    <xf numFmtId="271" fontId="80" fillId="0" borderId="0" applyFont="0" applyFill="0" applyBorder="0" applyAlignment="0" applyProtection="0"/>
    <xf numFmtId="0" fontId="119" fillId="0" borderId="61" applyNumberFormat="0" applyFont="0" applyFill="0" applyAlignment="0" applyProtection="0"/>
    <xf numFmtId="272" fontId="185" fillId="0" borderId="0" applyFill="0" applyBorder="0" applyAlignment="0" applyProtection="0"/>
    <xf numFmtId="37" fontId="59" fillId="0" borderId="62">
      <alignment horizontal="right"/>
    </xf>
    <xf numFmtId="37" fontId="183" fillId="0" borderId="62">
      <alignment horizontal="right"/>
    </xf>
    <xf numFmtId="37" fontId="168" fillId="0" borderId="62">
      <alignment horizontal="right"/>
    </xf>
    <xf numFmtId="37" fontId="184" fillId="0" borderId="62">
      <alignment horizontal="right"/>
    </xf>
    <xf numFmtId="223" fontId="61" fillId="0" borderId="0" applyFont="0" applyFill="0" applyBorder="0" applyAlignment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166" fillId="0" borderId="0" applyNumberFormat="0" applyAlignment="0">
      <alignment horizontal="left"/>
    </xf>
    <xf numFmtId="273" fontId="59" fillId="0" borderId="0" applyFont="0" applyFill="0" applyBorder="0" applyAlignment="0" applyProtection="0"/>
    <xf numFmtId="194" fontId="84" fillId="0" borderId="0">
      <protection locked="0"/>
    </xf>
    <xf numFmtId="194" fontId="84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0" fontId="186" fillId="0" borderId="0">
      <protection locked="0"/>
    </xf>
    <xf numFmtId="2" fontId="142" fillId="0" borderId="0" applyFill="0" applyBorder="0" applyAlignment="0" applyProtection="0"/>
    <xf numFmtId="0" fontId="187" fillId="0" borderId="0" applyNumberFormat="0" applyFill="0" applyBorder="0" applyAlignment="0" applyProtection="0">
      <alignment vertical="top"/>
      <protection locked="0"/>
    </xf>
    <xf numFmtId="0" fontId="188" fillId="0" borderId="0" applyFill="0" applyBorder="0" applyProtection="0">
      <alignment horizontal="left"/>
    </xf>
    <xf numFmtId="0" fontId="61" fillId="0" borderId="0"/>
    <xf numFmtId="38" fontId="168" fillId="60" borderId="0" applyNumberFormat="0" applyBorder="0" applyAlignment="0" applyProtection="0"/>
    <xf numFmtId="0" fontId="119" fillId="0" borderId="0" applyFont="0" applyFill="0" applyBorder="0" applyAlignment="0" applyProtection="0">
      <alignment horizontal="right"/>
    </xf>
    <xf numFmtId="0" fontId="170" fillId="0" borderId="0" applyNumberFormat="0" applyBorder="0"/>
    <xf numFmtId="0" fontId="189" fillId="0" borderId="25" applyNumberFormat="0" applyBorder="0"/>
    <xf numFmtId="0" fontId="190" fillId="0" borderId="0"/>
    <xf numFmtId="0" fontId="169" fillId="0" borderId="0">
      <alignment horizontal="left"/>
    </xf>
    <xf numFmtId="0" fontId="170" fillId="0" borderId="59" applyNumberFormat="0" applyAlignment="0" applyProtection="0">
      <alignment horizontal="left" vertical="center"/>
    </xf>
    <xf numFmtId="0" fontId="170" fillId="0" borderId="28">
      <alignment horizontal="left" vertical="center"/>
    </xf>
    <xf numFmtId="14" fontId="171" fillId="58" borderId="42">
      <alignment horizontal="center" vertical="center" wrapText="1"/>
    </xf>
    <xf numFmtId="0" fontId="191" fillId="0" borderId="0" applyNumberFormat="0" applyFill="0" applyBorder="0" applyAlignment="0" applyProtection="0"/>
    <xf numFmtId="0" fontId="192" fillId="0" borderId="0" applyProtection="0">
      <alignment horizontal="left"/>
    </xf>
    <xf numFmtId="0" fontId="193" fillId="0" borderId="0" applyProtection="0">
      <alignment horizontal="left"/>
    </xf>
    <xf numFmtId="0" fontId="175" fillId="0" borderId="0" applyFill="0" applyAlignment="0" applyProtection="0">
      <protection locked="0"/>
    </xf>
    <xf numFmtId="0" fontId="175" fillId="0" borderId="25" applyFill="0" applyAlignment="0" applyProtection="0">
      <protection locked="0"/>
    </xf>
    <xf numFmtId="0" fontId="194" fillId="0" borderId="0"/>
    <xf numFmtId="14" fontId="171" fillId="58" borderId="42">
      <alignment horizontal="center" vertical="center" wrapText="1"/>
    </xf>
    <xf numFmtId="0" fontId="195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196" fillId="0" borderId="63" applyNumberFormat="0" applyFill="0" applyBorder="0" applyAlignment="0" applyProtection="0">
      <alignment horizontal="left"/>
    </xf>
    <xf numFmtId="0" fontId="197" fillId="0" borderId="64" applyNumberFormat="0" applyFill="0" applyAlignment="0" applyProtection="0"/>
    <xf numFmtId="0" fontId="19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274" fontId="199" fillId="61" borderId="39" applyNumberFormat="0" applyFont="0" applyBorder="0" applyAlignment="0">
      <protection locked="0"/>
    </xf>
    <xf numFmtId="10" fontId="168" fillId="62" borderId="39" applyNumberFormat="0" applyBorder="0" applyAlignment="0" applyProtection="0"/>
    <xf numFmtId="275" fontId="61" fillId="63" borderId="0"/>
    <xf numFmtId="0" fontId="197" fillId="0" borderId="0" applyNumberFormat="0" applyFill="0" applyBorder="0" applyAlignment="0">
      <protection locked="0"/>
    </xf>
    <xf numFmtId="181" fontId="59" fillId="0" borderId="0" applyFont="0" applyFill="0" applyBorder="0" applyAlignment="0" applyProtection="0"/>
    <xf numFmtId="276" fontId="61" fillId="0" borderId="0">
      <alignment vertical="center"/>
    </xf>
    <xf numFmtId="182" fontId="59" fillId="0" borderId="0" applyFont="0" applyFill="0" applyBorder="0" applyAlignment="0" applyProtection="0"/>
    <xf numFmtId="0" fontId="64" fillId="0" borderId="0" applyNumberFormat="0" applyFont="0" applyFill="0" applyBorder="0" applyProtection="0">
      <alignment horizontal="left" vertical="center"/>
    </xf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277" fontId="81" fillId="0" borderId="0">
      <alignment horizontal="justify"/>
    </xf>
    <xf numFmtId="0" fontId="182" fillId="0" borderId="0" applyFill="0" applyBorder="0" applyAlignment="0" applyProtection="0"/>
    <xf numFmtId="38" fontId="200" fillId="64" borderId="0">
      <alignment horizontal="left" indent="1"/>
    </xf>
    <xf numFmtId="192" fontId="61" fillId="0" borderId="0" applyFont="0" applyFill="0" applyBorder="0" applyAlignment="0" applyProtection="0"/>
    <xf numFmtId="41" fontId="142" fillId="0" borderId="0" applyFont="0" applyFill="0" applyBorder="0" applyAlignment="0" applyProtection="0"/>
    <xf numFmtId="181" fontId="81" fillId="0" borderId="0" applyFont="0" applyFill="0" applyBorder="0" applyAlignment="0" applyProtection="0"/>
    <xf numFmtId="278" fontId="145" fillId="0" borderId="0" applyFont="0" applyFill="0" applyBorder="0" applyAlignment="0" applyProtection="0"/>
    <xf numFmtId="279" fontId="145" fillId="0" borderId="0" applyFont="0" applyFill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37" fontId="59" fillId="0" borderId="0" applyFont="0" applyFill="0" applyBorder="0" applyAlignment="0" applyProtection="0"/>
    <xf numFmtId="0" fontId="201" fillId="52" borderId="65">
      <alignment horizontal="left" vertical="top" indent="2"/>
    </xf>
    <xf numFmtId="280" fontId="59" fillId="0" borderId="0" applyFont="0" applyFill="0" applyBorder="0" applyAlignment="0" applyProtection="0"/>
    <xf numFmtId="281" fontId="59" fillId="0" borderId="0" applyFont="0" applyFill="0" applyBorder="0" applyAlignment="0" applyProtection="0"/>
    <xf numFmtId="0" fontId="202" fillId="0" borderId="42"/>
    <xf numFmtId="282" fontId="87" fillId="0" borderId="0" applyFont="0" applyFill="0" applyBorder="0" applyAlignment="0" applyProtection="0"/>
    <xf numFmtId="283" fontId="87" fillId="0" borderId="0" applyFont="0" applyFill="0" applyBorder="0" applyAlignment="0" applyProtection="0"/>
    <xf numFmtId="284" fontId="59" fillId="0" borderId="0" applyFont="0" applyFill="0" applyBorder="0" applyAlignment="0" applyProtection="0"/>
    <xf numFmtId="285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272" fontId="59" fillId="0" borderId="0" applyFont="0" applyFill="0" applyBorder="0" applyAlignment="0" applyProtection="0"/>
    <xf numFmtId="277" fontId="59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7" fontId="141" fillId="0" borderId="0" applyFont="0" applyFill="0" applyBorder="0" applyAlignment="0" applyProtection="0"/>
    <xf numFmtId="288" fontId="81" fillId="0" borderId="0" applyFont="0" applyFill="0" applyBorder="0" applyAlignment="0" applyProtection="0"/>
    <xf numFmtId="286" fontId="119" fillId="0" borderId="0" applyFont="0" applyFill="0" applyBorder="0" applyAlignment="0" applyProtection="0">
      <alignment horizontal="right"/>
    </xf>
    <xf numFmtId="289" fontId="57" fillId="0" borderId="0" applyFont="0" applyFill="0" applyBorder="0" applyAlignment="0" applyProtection="0"/>
    <xf numFmtId="0" fontId="119" fillId="0" borderId="0" applyFont="0" applyFill="0" applyBorder="0" applyAlignment="0" applyProtection="0">
      <alignment horizontal="right"/>
    </xf>
    <xf numFmtId="37" fontId="203" fillId="0" borderId="0"/>
    <xf numFmtId="0" fontId="204" fillId="65" borderId="25"/>
    <xf numFmtId="37" fontId="205" fillId="0" borderId="0"/>
    <xf numFmtId="0" fontId="61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59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290" fontId="185" fillId="0" borderId="0">
      <protection locked="0"/>
    </xf>
    <xf numFmtId="0" fontId="59" fillId="0" borderId="0"/>
    <xf numFmtId="194" fontId="84" fillId="0" borderId="0">
      <protection locked="0"/>
    </xf>
    <xf numFmtId="0" fontId="208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64" fillId="0" borderId="0" applyFont="0" applyFill="0" applyBorder="0" applyAlignment="0" applyProtection="0">
      <alignment horizontal="centerContinuous"/>
    </xf>
    <xf numFmtId="0" fontId="57" fillId="0" borderId="0" applyFont="0" applyFill="0" applyBorder="0" applyAlignment="0" applyProtection="0">
      <alignment horizontal="centerContinuous"/>
    </xf>
    <xf numFmtId="191" fontId="83" fillId="0" borderId="0"/>
    <xf numFmtId="0" fontId="209" fillId="0" borderId="66">
      <alignment vertical="top" wrapText="1"/>
    </xf>
    <xf numFmtId="0" fontId="209" fillId="0" borderId="67">
      <alignment vertical="top" wrapText="1"/>
    </xf>
    <xf numFmtId="192" fontId="61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40" fontId="210" fillId="0" borderId="0" applyFont="0" applyFill="0" applyBorder="0" applyAlignment="0" applyProtection="0"/>
    <xf numFmtId="38" fontId="210" fillId="0" borderId="0" applyFont="0" applyFill="0" applyBorder="0" applyAlignment="0" applyProtection="0"/>
    <xf numFmtId="0" fontId="59" fillId="0" borderId="0"/>
    <xf numFmtId="9" fontId="57" fillId="0" borderId="0" applyFont="0" applyFill="0" applyBorder="0" applyAlignment="0" applyProtection="0"/>
    <xf numFmtId="4" fontId="73" fillId="52" borderId="0">
      <alignment horizontal="right"/>
    </xf>
    <xf numFmtId="0" fontId="211" fillId="52" borderId="0">
      <alignment horizontal="center" vertical="center"/>
    </xf>
    <xf numFmtId="0" fontId="212" fillId="52" borderId="68"/>
    <xf numFmtId="0" fontId="211" fillId="52" borderId="0" applyBorder="0">
      <alignment horizontal="centerContinuous"/>
    </xf>
    <xf numFmtId="0" fontId="213" fillId="52" borderId="0" applyBorder="0">
      <alignment horizontal="centerContinuous"/>
    </xf>
    <xf numFmtId="0" fontId="182" fillId="0" borderId="0">
      <alignment horizontal="left"/>
    </xf>
    <xf numFmtId="49" fontId="171" fillId="0" borderId="0"/>
    <xf numFmtId="49" fontId="170" fillId="0" borderId="0"/>
    <xf numFmtId="49" fontId="170" fillId="0" borderId="25"/>
    <xf numFmtId="49" fontId="182" fillId="0" borderId="0"/>
    <xf numFmtId="1" fontId="214" fillId="0" borderId="0" applyProtection="0">
      <alignment horizontal="right" vertical="center"/>
    </xf>
    <xf numFmtId="0" fontId="215" fillId="52" borderId="0"/>
    <xf numFmtId="0" fontId="216" fillId="52" borderId="42"/>
    <xf numFmtId="205" fontId="60" fillId="0" borderId="0"/>
    <xf numFmtId="14" fontId="141" fillId="0" borderId="0">
      <alignment horizontal="center" wrapText="1"/>
      <protection locked="0"/>
    </xf>
    <xf numFmtId="0" fontId="57" fillId="0" borderId="0">
      <protection locked="0"/>
    </xf>
    <xf numFmtId="291" fontId="180" fillId="0" borderId="0" applyFont="0" applyFill="0" applyBorder="0" applyAlignment="0" applyProtection="0"/>
    <xf numFmtId="292" fontId="119" fillId="0" borderId="0" applyFont="0" applyFill="0" applyBorder="0" applyAlignment="0" applyProtection="0"/>
    <xf numFmtId="293" fontId="59" fillId="0" borderId="0" applyFont="0" applyFill="0" applyBorder="0" applyAlignment="0" applyProtection="0"/>
    <xf numFmtId="250" fontId="59" fillId="0" borderId="0" applyFont="0" applyFill="0" applyBorder="0" applyAlignment="0" applyProtection="0"/>
    <xf numFmtId="294" fontId="59" fillId="0" borderId="0" applyFont="0" applyFill="0" applyBorder="0" applyAlignment="0" applyProtection="0"/>
    <xf numFmtId="274" fontId="81" fillId="0" borderId="0" applyFont="0" applyFill="0" applyBorder="0" applyAlignment="0" applyProtection="0"/>
    <xf numFmtId="10" fontId="59" fillId="0" borderId="0" applyFont="0" applyFill="0" applyBorder="0" applyAlignment="0" applyProtection="0"/>
    <xf numFmtId="295" fontId="180" fillId="0" borderId="0" applyFont="0" applyFill="0" applyBorder="0" applyAlignment="0" applyProtection="0"/>
    <xf numFmtId="296" fontId="119" fillId="0" borderId="0" applyFont="0" applyFill="0" applyBorder="0" applyAlignment="0" applyProtection="0"/>
    <xf numFmtId="297" fontId="180" fillId="0" borderId="0" applyFont="0" applyFill="0" applyBorder="0" applyAlignment="0" applyProtection="0"/>
    <xf numFmtId="298" fontId="119" fillId="0" borderId="0" applyFont="0" applyFill="0" applyBorder="0" applyAlignment="0" applyProtection="0"/>
    <xf numFmtId="299" fontId="180" fillId="0" borderId="0" applyFont="0" applyFill="0" applyBorder="0" applyAlignment="0" applyProtection="0"/>
    <xf numFmtId="300" fontId="119" fillId="0" borderId="0" applyFont="0" applyFill="0" applyBorder="0" applyAlignment="0" applyProtection="0"/>
    <xf numFmtId="247" fontId="57" fillId="0" borderId="0">
      <protection locked="0"/>
    </xf>
    <xf numFmtId="301" fontId="57" fillId="0" borderId="0" applyFont="0" applyFill="0" applyBorder="0" applyAlignment="0" applyProtection="0"/>
    <xf numFmtId="9" fontId="63" fillId="0" borderId="69" applyNumberFormat="0" applyBorder="0"/>
    <xf numFmtId="13" fontId="59" fillId="0" borderId="0" applyFont="0" applyFill="0" applyProtection="0"/>
    <xf numFmtId="251" fontId="59" fillId="0" borderId="0" applyFill="0" applyBorder="0" applyAlignment="0"/>
    <xf numFmtId="191" fontId="173" fillId="0" borderId="0" applyFill="0" applyBorder="0" applyAlignment="0"/>
    <xf numFmtId="251" fontId="59" fillId="0" borderId="0" applyFill="0" applyBorder="0" applyAlignment="0"/>
    <xf numFmtId="252" fontId="59" fillId="0" borderId="0" applyFill="0" applyBorder="0" applyAlignment="0"/>
    <xf numFmtId="191" fontId="173" fillId="0" borderId="0" applyFill="0" applyBorder="0" applyAlignment="0"/>
    <xf numFmtId="0" fontId="217" fillId="62" borderId="70"/>
    <xf numFmtId="181" fontId="61" fillId="0" borderId="0" applyFont="0" applyFill="0" applyBorder="0" applyAlignment="0" applyProtection="0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2" fillId="0" borderId="42">
      <alignment horizontal="center"/>
    </xf>
    <xf numFmtId="3" fontId="63" fillId="0" borderId="0" applyFont="0" applyFill="0" applyBorder="0" applyAlignment="0" applyProtection="0"/>
    <xf numFmtId="0" fontId="63" fillId="66" borderId="0" applyNumberFormat="0" applyFont="0" applyBorder="0" applyAlignment="0" applyProtection="0"/>
    <xf numFmtId="199" fontId="59" fillId="0" borderId="0" applyFont="0" applyFill="0" applyBorder="0" applyAlignment="0" applyProtection="0"/>
    <xf numFmtId="302" fontId="61" fillId="0" borderId="0" applyNumberFormat="0" applyFill="0" applyBorder="0" applyAlignment="0" applyProtection="0">
      <alignment horizontal="left"/>
    </xf>
    <xf numFmtId="192" fontId="61" fillId="0" borderId="0" applyFont="0" applyFill="0" applyBorder="0" applyAlignment="0" applyProtection="0"/>
    <xf numFmtId="0" fontId="59" fillId="0" borderId="0"/>
    <xf numFmtId="303" fontId="87" fillId="0" borderId="0" applyFont="0" applyFill="0" applyBorder="0" applyAlignment="0" applyProtection="0"/>
    <xf numFmtId="304" fontId="87" fillId="0" borderId="0" applyFont="0" applyFill="0" applyBorder="0" applyAlignment="0" applyProtection="0"/>
    <xf numFmtId="272" fontId="218" fillId="0" borderId="0" applyFill="0" applyBorder="0" applyAlignment="0" applyProtection="0"/>
    <xf numFmtId="37" fontId="59" fillId="0" borderId="25">
      <alignment horizontal="right"/>
    </xf>
    <xf numFmtId="37" fontId="183" fillId="0" borderId="25">
      <alignment horizontal="right"/>
    </xf>
    <xf numFmtId="37" fontId="168" fillId="0" borderId="25">
      <alignment horizontal="right"/>
    </xf>
    <xf numFmtId="37" fontId="184" fillId="0" borderId="25">
      <alignment horizontal="right"/>
    </xf>
    <xf numFmtId="0" fontId="63" fillId="0" borderId="0" applyFill="0"/>
    <xf numFmtId="0" fontId="171" fillId="0" borderId="71"/>
    <xf numFmtId="0" fontId="219" fillId="0" borderId="0">
      <alignment horizontal="left" indent="1"/>
    </xf>
    <xf numFmtId="0" fontId="220" fillId="0" borderId="0" applyFill="0" applyAlignment="0" applyProtection="0"/>
    <xf numFmtId="0" fontId="202" fillId="0" borderId="0"/>
    <xf numFmtId="40" fontId="221" fillId="0" borderId="0" applyBorder="0">
      <alignment horizontal="right"/>
    </xf>
    <xf numFmtId="305" fontId="222" fillId="0" borderId="40">
      <protection locked="0"/>
    </xf>
    <xf numFmtId="305" fontId="222" fillId="0" borderId="40">
      <protection locked="0"/>
    </xf>
    <xf numFmtId="10" fontId="59" fillId="0" borderId="0">
      <alignment horizontal="right"/>
    </xf>
    <xf numFmtId="39" fontId="59" fillId="0" borderId="0">
      <alignment horizontal="right"/>
    </xf>
    <xf numFmtId="37" fontId="59" fillId="0" borderId="0">
      <alignment horizontal="right"/>
    </xf>
    <xf numFmtId="0" fontId="59" fillId="0" borderId="0">
      <alignment horizontal="left" indent="5"/>
    </xf>
    <xf numFmtId="0" fontId="59" fillId="0" borderId="0">
      <alignment horizontal="left" indent="6"/>
    </xf>
    <xf numFmtId="0" fontId="59" fillId="0" borderId="0">
      <alignment horizontal="left" indent="1"/>
    </xf>
    <xf numFmtId="0" fontId="59" fillId="0" borderId="0">
      <alignment horizontal="left" indent="2"/>
    </xf>
    <xf numFmtId="0" fontId="59" fillId="0" borderId="0">
      <alignment horizontal="left" indent="3"/>
    </xf>
    <xf numFmtId="0" fontId="59" fillId="0" borderId="0">
      <alignment horizontal="left" indent="4"/>
    </xf>
    <xf numFmtId="0" fontId="119" fillId="0" borderId="0">
      <alignment horizontal="left" indent="5"/>
    </xf>
    <xf numFmtId="0" fontId="119" fillId="0" borderId="0">
      <alignment horizontal="left" indent="6"/>
    </xf>
    <xf numFmtId="0" fontId="119" fillId="0" borderId="0">
      <alignment horizontal="left" indent="1"/>
    </xf>
    <xf numFmtId="0" fontId="119" fillId="0" borderId="0">
      <alignment horizontal="left" indent="2"/>
    </xf>
    <xf numFmtId="0" fontId="119" fillId="0" borderId="0">
      <alignment horizontal="left" indent="3"/>
    </xf>
    <xf numFmtId="0" fontId="119" fillId="0" borderId="0">
      <alignment horizontal="left" indent="4"/>
    </xf>
    <xf numFmtId="39" fontId="183" fillId="0" borderId="0">
      <alignment horizontal="right"/>
    </xf>
    <xf numFmtId="37" fontId="183" fillId="0" borderId="0">
      <alignment horizontal="righ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168" fillId="0" borderId="0">
      <alignment horizontal="left"/>
    </xf>
    <xf numFmtId="39" fontId="168" fillId="0" borderId="0">
      <alignment horizontal="right"/>
    </xf>
    <xf numFmtId="37" fontId="168" fillId="0" borderId="0">
      <alignment horizontal="right"/>
    </xf>
    <xf numFmtId="0" fontId="168" fillId="0" borderId="0">
      <alignment horizontal="left" indent="5"/>
    </xf>
    <xf numFmtId="0" fontId="168" fillId="0" borderId="0">
      <alignment horizontal="left" indent="6"/>
    </xf>
    <xf numFmtId="0" fontId="168" fillId="0" borderId="0">
      <alignment horizontal="left" indent="1"/>
    </xf>
    <xf numFmtId="0" fontId="168" fillId="0" borderId="0">
      <alignment horizontal="left" indent="2"/>
    </xf>
    <xf numFmtId="0" fontId="168" fillId="0" borderId="0">
      <alignment horizontal="left" indent="3"/>
    </xf>
    <xf numFmtId="0" fontId="168" fillId="0" borderId="0">
      <alignment horizontal="left" indent="4"/>
    </xf>
    <xf numFmtId="0" fontId="184" fillId="0" borderId="0">
      <alignment horizontal="left"/>
    </xf>
    <xf numFmtId="274" fontId="184" fillId="0" borderId="0">
      <alignment horizontal="right"/>
    </xf>
    <xf numFmtId="39" fontId="184" fillId="0" borderId="0">
      <alignment horizontal="right"/>
    </xf>
    <xf numFmtId="37" fontId="184" fillId="0" borderId="0">
      <alignment horizontal="right"/>
    </xf>
    <xf numFmtId="49" fontId="184" fillId="0" borderId="0">
      <alignment horizontal="left"/>
    </xf>
    <xf numFmtId="0" fontId="184" fillId="0" borderId="0">
      <alignment horizontal="left" indent="5"/>
    </xf>
    <xf numFmtId="0" fontId="184" fillId="0" borderId="0">
      <alignment horizontal="left" indent="6"/>
    </xf>
    <xf numFmtId="0" fontId="184" fillId="0" borderId="0">
      <alignment horizontal="left" indent="1"/>
    </xf>
    <xf numFmtId="0" fontId="184" fillId="0" borderId="0">
      <alignment horizontal="left" indent="2"/>
    </xf>
    <xf numFmtId="0" fontId="184" fillId="0" borderId="0">
      <alignment horizontal="left" indent="3"/>
    </xf>
    <xf numFmtId="0" fontId="184" fillId="0" borderId="0">
      <alignment horizontal="left" indent="4"/>
    </xf>
    <xf numFmtId="0" fontId="223" fillId="0" borderId="0" applyBorder="0" applyProtection="0">
      <alignment vertical="center"/>
    </xf>
    <xf numFmtId="0" fontId="171" fillId="0" borderId="0">
      <alignment horizontal="centerContinuous"/>
    </xf>
    <xf numFmtId="0" fontId="224" fillId="0" borderId="0">
      <alignment horizontal="centerContinuous"/>
    </xf>
    <xf numFmtId="0" fontId="176" fillId="0" borderId="0">
      <alignment horizontal="centerContinuous"/>
    </xf>
    <xf numFmtId="0" fontId="225" fillId="0" borderId="0">
      <alignment horizontal="centerContinuous"/>
    </xf>
    <xf numFmtId="0" fontId="119" fillId="0" borderId="25" applyBorder="0" applyProtection="0">
      <alignment horizontal="right" vertical="center"/>
    </xf>
    <xf numFmtId="0" fontId="226" fillId="67" borderId="0" applyBorder="0" applyProtection="0">
      <alignment horizontal="centerContinuous" vertical="center"/>
    </xf>
    <xf numFmtId="0" fontId="226" fillId="68" borderId="25" applyBorder="0" applyProtection="0">
      <alignment horizontal="centerContinuous" vertical="center"/>
    </xf>
    <xf numFmtId="0" fontId="59" fillId="0" borderId="0">
      <alignment horizontal="left"/>
    </xf>
    <xf numFmtId="0" fontId="183" fillId="0" borderId="0">
      <alignment horizontal="left"/>
    </xf>
    <xf numFmtId="0" fontId="168" fillId="0" borderId="0">
      <alignment horizontal="left"/>
    </xf>
    <xf numFmtId="0" fontId="184" fillId="0" borderId="0">
      <alignment horizontal="left"/>
    </xf>
    <xf numFmtId="0" fontId="227" fillId="0" borderId="0" applyFill="0" applyBorder="0" applyProtection="0">
      <alignment horizontal="left"/>
    </xf>
    <xf numFmtId="0" fontId="188" fillId="0" borderId="41" applyFill="0" applyBorder="0" applyProtection="0">
      <alignment horizontal="left" vertical="top"/>
    </xf>
    <xf numFmtId="0" fontId="228" fillId="69" borderId="0"/>
    <xf numFmtId="0" fontId="60" fillId="0" borderId="0" applyNumberFormat="0" applyBorder="0" applyAlignment="0">
      <alignment horizontal="centerContinuous" vertical="center"/>
    </xf>
    <xf numFmtId="49" fontId="119" fillId="0" borderId="0"/>
    <xf numFmtId="49" fontId="73" fillId="0" borderId="0" applyFill="0" applyBorder="0" applyAlignment="0"/>
    <xf numFmtId="306" fontId="59" fillId="0" borderId="0" applyFill="0" applyBorder="0" applyAlignment="0"/>
    <xf numFmtId="307" fontId="59" fillId="0" borderId="0" applyFill="0" applyBorder="0" applyAlignment="0"/>
    <xf numFmtId="0" fontId="86" fillId="0" borderId="0"/>
    <xf numFmtId="0" fontId="85" fillId="0" borderId="0"/>
    <xf numFmtId="0" fontId="59" fillId="0" borderId="0" applyFont="0" applyFill="0" applyBorder="0" applyAlignment="0" applyProtection="0"/>
    <xf numFmtId="0" fontId="229" fillId="0" borderId="0" applyFill="0" applyBorder="0" applyProtection="0">
      <alignment horizontal="left" vertical="top"/>
    </xf>
    <xf numFmtId="0" fontId="6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40" fontId="230" fillId="0" borderId="0"/>
    <xf numFmtId="0" fontId="182" fillId="0" borderId="0" applyNumberFormat="0"/>
    <xf numFmtId="0" fontId="231" fillId="0" borderId="0" applyFill="0" applyBorder="0" applyProtection="0">
      <alignment horizontal="centerContinuous" vertical="center"/>
    </xf>
    <xf numFmtId="0" fontId="87" fillId="52" borderId="0" applyFill="0" applyBorder="0" applyProtection="0">
      <alignment horizontal="center" vertical="center"/>
    </xf>
    <xf numFmtId="0" fontId="142" fillId="0" borderId="72" applyNumberFormat="0" applyFill="0" applyAlignment="0" applyProtection="0"/>
    <xf numFmtId="0" fontId="232" fillId="0" borderId="0">
      <alignment horizontal="fill"/>
    </xf>
    <xf numFmtId="37" fontId="168" fillId="70" borderId="0" applyNumberFormat="0" applyBorder="0" applyAlignment="0" applyProtection="0"/>
    <xf numFmtId="37" fontId="168" fillId="0" borderId="0"/>
    <xf numFmtId="3" fontId="233" fillId="0" borderId="64" applyProtection="0"/>
    <xf numFmtId="308" fontId="142" fillId="0" borderId="0" applyFont="0" applyFill="0" applyBorder="0" applyAlignment="0" applyProtection="0"/>
    <xf numFmtId="0" fontId="234" fillId="0" borderId="0"/>
    <xf numFmtId="200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194" fontId="84" fillId="0" borderId="0">
      <protection locked="0"/>
    </xf>
    <xf numFmtId="309" fontId="59" fillId="0" borderId="0" applyFont="0" applyFill="0" applyBorder="0" applyAlignment="0" applyProtection="0"/>
    <xf numFmtId="310" fontId="59" fillId="0" borderId="0" applyFont="0" applyFill="0" applyBorder="0" applyAlignment="0" applyProtection="0"/>
    <xf numFmtId="0" fontId="235" fillId="0" borderId="0" applyNumberFormat="0" applyFont="0" applyFill="0" applyBorder="0" applyProtection="0">
      <alignment horizontal="center" vertical="center" wrapText="1"/>
    </xf>
    <xf numFmtId="181" fontId="61" fillId="0" borderId="0" applyFont="0" applyFill="0" applyBorder="0" applyAlignment="0" applyProtection="0"/>
    <xf numFmtId="311" fontId="119" fillId="0" borderId="0" applyFont="0" applyFill="0" applyBorder="0" applyAlignment="0" applyProtection="0"/>
    <xf numFmtId="312" fontId="119" fillId="0" borderId="0" applyFont="0" applyFill="0" applyBorder="0" applyAlignment="0" applyProtection="0"/>
    <xf numFmtId="313" fontId="119" fillId="0" borderId="0" applyFont="0" applyFill="0" applyBorder="0" applyAlignment="0" applyProtection="0"/>
    <xf numFmtId="314" fontId="119" fillId="0" borderId="0" applyFont="0" applyFill="0" applyBorder="0" applyAlignment="0" applyProtection="0"/>
    <xf numFmtId="315" fontId="119" fillId="0" borderId="0" applyFont="0" applyFill="0" applyBorder="0" applyAlignment="0" applyProtection="0"/>
    <xf numFmtId="316" fontId="119" fillId="0" borderId="0" applyFont="0" applyFill="0" applyBorder="0" applyAlignment="0" applyProtection="0"/>
    <xf numFmtId="317" fontId="119" fillId="0" borderId="0" applyFont="0" applyFill="0" applyBorder="0" applyAlignment="0" applyProtection="0"/>
    <xf numFmtId="318" fontId="119" fillId="0" borderId="0" applyFont="0" applyFill="0" applyBorder="0" applyAlignment="0" applyProtection="0"/>
    <xf numFmtId="182" fontId="59" fillId="0" borderId="0" applyFont="0" applyFill="0" applyBorder="0" applyAlignment="0" applyProtection="0"/>
    <xf numFmtId="240" fontId="145" fillId="0" borderId="0" applyFont="0" applyFill="0" applyBorder="0" applyAlignment="0" applyProtection="0"/>
    <xf numFmtId="319" fontId="236" fillId="0" borderId="0" applyFont="0" applyFill="0" applyBorder="0" applyAlignment="0" applyProtection="0"/>
    <xf numFmtId="320" fontId="236" fillId="0" borderId="0" applyFont="0" applyFill="0" applyBorder="0" applyAlignment="0" applyProtection="0"/>
    <xf numFmtId="37" fontId="61" fillId="0" borderId="0"/>
    <xf numFmtId="0" fontId="236" fillId="0" borderId="0" applyFont="0" applyFill="0" applyBorder="0" applyAlignment="0" applyProtection="0"/>
    <xf numFmtId="0" fontId="236" fillId="0" borderId="0" applyFont="0" applyFill="0" applyBorder="0" applyAlignment="0" applyProtection="0"/>
    <xf numFmtId="40" fontId="237" fillId="0" borderId="0" applyFont="0" applyFill="0" applyBorder="0" applyAlignment="0" applyProtection="0"/>
    <xf numFmtId="9" fontId="238" fillId="0" borderId="0" applyFont="0" applyFill="0" applyBorder="0" applyAlignment="0" applyProtection="0"/>
    <xf numFmtId="3" fontId="239" fillId="0" borderId="68" applyFont="0" applyFill="0" applyProtection="0">
      <alignment vertical="center"/>
    </xf>
    <xf numFmtId="181" fontId="238" fillId="0" borderId="0" applyFont="0" applyFill="0" applyBorder="0" applyAlignment="0" applyProtection="0"/>
    <xf numFmtId="223" fontId="238" fillId="0" borderId="0" applyFont="0" applyFill="0" applyBorder="0" applyAlignment="0" applyProtection="0"/>
    <xf numFmtId="232" fontId="238" fillId="0" borderId="0" applyFont="0" applyFill="0" applyBorder="0" applyAlignment="0" applyProtection="0"/>
    <xf numFmtId="0" fontId="238" fillId="0" borderId="0"/>
    <xf numFmtId="0" fontId="184" fillId="0" borderId="0"/>
    <xf numFmtId="41" fontId="14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4" fillId="28" borderId="31" applyNumberFormat="0" applyFont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10" fillId="28" borderId="31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48" fillId="26" borderId="30" applyNumberForma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10" fillId="0" borderId="0">
      <alignment vertical="center"/>
    </xf>
    <xf numFmtId="0" fontId="75" fillId="0" borderId="0" applyFont="0" applyFill="0" applyBorder="0" applyAlignment="0" applyProtection="0"/>
    <xf numFmtId="0" fontId="20" fillId="0" borderId="0">
      <alignment vertical="center"/>
    </xf>
    <xf numFmtId="0" fontId="20" fillId="0" borderId="0">
      <alignment vertical="center"/>
    </xf>
    <xf numFmtId="322" fontId="5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</cellStyleXfs>
  <cellXfs count="198">
    <xf numFmtId="0" fontId="0" fillId="0" borderId="0" xfId="0">
      <alignment vertical="center"/>
    </xf>
    <xf numFmtId="41" fontId="37" fillId="0" borderId="0" xfId="63" applyFont="1" applyFill="1">
      <alignment vertical="center"/>
    </xf>
    <xf numFmtId="0" fontId="37" fillId="0" borderId="0" xfId="0" applyFont="1" applyFill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8" fillId="0" borderId="4" xfId="0" applyFont="1" applyFill="1" applyBorder="1">
      <alignment vertical="center"/>
    </xf>
    <xf numFmtId="0" fontId="38" fillId="0" borderId="5" xfId="0" applyFont="1" applyFill="1" applyBorder="1">
      <alignment vertical="center"/>
    </xf>
    <xf numFmtId="0" fontId="38" fillId="0" borderId="0" xfId="0" applyFont="1" applyFill="1">
      <alignment vertical="center"/>
    </xf>
    <xf numFmtId="0" fontId="38" fillId="0" borderId="14" xfId="0" applyFont="1" applyFill="1" applyBorder="1">
      <alignment vertical="center"/>
    </xf>
    <xf numFmtId="0" fontId="38" fillId="0" borderId="15" xfId="0" applyFont="1" applyFill="1" applyBorder="1">
      <alignment vertical="center"/>
    </xf>
    <xf numFmtId="176" fontId="37" fillId="0" borderId="11" xfId="63" applyNumberFormat="1" applyFont="1" applyFill="1" applyBorder="1">
      <alignment vertical="center"/>
    </xf>
    <xf numFmtId="176" fontId="37" fillId="0" borderId="1" xfId="63" applyNumberFormat="1" applyFont="1" applyFill="1" applyBorder="1">
      <alignment vertical="center"/>
    </xf>
    <xf numFmtId="0" fontId="37" fillId="0" borderId="20" xfId="0" applyFont="1" applyFill="1" applyBorder="1">
      <alignment vertical="center"/>
    </xf>
    <xf numFmtId="0" fontId="37" fillId="0" borderId="11" xfId="0" applyFont="1" applyFill="1" applyBorder="1">
      <alignment vertical="center"/>
    </xf>
    <xf numFmtId="0" fontId="58" fillId="0" borderId="13" xfId="264" applyNumberFormat="1" applyFont="1" applyFill="1" applyBorder="1" applyAlignment="1">
      <alignment horizontal="left"/>
    </xf>
    <xf numFmtId="0" fontId="58" fillId="0" borderId="14" xfId="264" applyNumberFormat="1" applyFont="1" applyFill="1" applyBorder="1" applyAlignment="1">
      <alignment horizontal="left"/>
    </xf>
    <xf numFmtId="0" fontId="58" fillId="0" borderId="3" xfId="264" applyNumberFormat="1" applyFont="1" applyFill="1" applyBorder="1" applyAlignment="1">
      <alignment horizontal="left"/>
    </xf>
    <xf numFmtId="0" fontId="58" fillId="0" borderId="4" xfId="264" applyNumberFormat="1" applyFont="1" applyFill="1" applyBorder="1" applyAlignment="1">
      <alignment horizontal="left"/>
    </xf>
    <xf numFmtId="0" fontId="58" fillId="0" borderId="3" xfId="265" applyFont="1" applyFill="1" applyBorder="1"/>
    <xf numFmtId="0" fontId="58" fillId="0" borderId="4" xfId="265" applyFont="1" applyFill="1" applyBorder="1"/>
    <xf numFmtId="176" fontId="37" fillId="0" borderId="16" xfId="63" applyNumberFormat="1" applyFont="1" applyFill="1" applyBorder="1">
      <alignment vertical="center"/>
    </xf>
    <xf numFmtId="0" fontId="58" fillId="0" borderId="6" xfId="265" applyFont="1" applyFill="1" applyBorder="1"/>
    <xf numFmtId="0" fontId="58" fillId="0" borderId="7" xfId="265" applyFont="1" applyFill="1" applyBorder="1"/>
    <xf numFmtId="0" fontId="37" fillId="0" borderId="9" xfId="0" applyFont="1" applyFill="1" applyBorder="1">
      <alignment vertical="center"/>
    </xf>
    <xf numFmtId="0" fontId="37" fillId="0" borderId="12" xfId="0" applyFont="1" applyFill="1" applyBorder="1">
      <alignment vertical="center"/>
    </xf>
    <xf numFmtId="0" fontId="37" fillId="0" borderId="21" xfId="0" applyFont="1" applyFill="1" applyBorder="1">
      <alignment vertical="center"/>
    </xf>
    <xf numFmtId="0" fontId="37" fillId="0" borderId="10" xfId="0" applyFont="1" applyFill="1" applyBorder="1">
      <alignment vertical="center"/>
    </xf>
    <xf numFmtId="41" fontId="37" fillId="0" borderId="12" xfId="63" applyFont="1" applyFill="1" applyBorder="1">
      <alignment vertical="center"/>
    </xf>
    <xf numFmtId="0" fontId="37" fillId="0" borderId="0" xfId="0" quotePrefix="1" applyFont="1" applyFill="1">
      <alignment vertical="center"/>
    </xf>
    <xf numFmtId="0" fontId="37" fillId="0" borderId="0" xfId="0" applyFont="1" applyFill="1" applyAlignment="1">
      <alignment horizontal="left" vertical="center"/>
    </xf>
    <xf numFmtId="3" fontId="37" fillId="0" borderId="0" xfId="0" quotePrefix="1" applyNumberFormat="1" applyFont="1" applyFill="1">
      <alignment vertical="center"/>
    </xf>
    <xf numFmtId="3" fontId="240" fillId="0" borderId="0" xfId="0" applyNumberFormat="1" applyFont="1" applyFill="1">
      <alignment vertical="center"/>
    </xf>
    <xf numFmtId="3" fontId="37" fillId="0" borderId="0" xfId="0" applyNumberFormat="1" applyFont="1" applyFill="1">
      <alignment vertical="center"/>
    </xf>
    <xf numFmtId="0" fontId="37" fillId="0" borderId="0" xfId="0" applyFont="1" applyFill="1" applyBorder="1">
      <alignment vertical="center"/>
    </xf>
    <xf numFmtId="41" fontId="37" fillId="0" borderId="0" xfId="63" applyFont="1" applyFill="1" applyBorder="1">
      <alignment vertical="center"/>
    </xf>
    <xf numFmtId="0" fontId="37" fillId="0" borderId="0" xfId="0" applyFont="1" applyFill="1" applyAlignment="1">
      <alignment horizontal="right" vertical="center"/>
    </xf>
    <xf numFmtId="0" fontId="37" fillId="0" borderId="16" xfId="0" applyFont="1" applyFill="1" applyBorder="1">
      <alignment vertical="center"/>
    </xf>
    <xf numFmtId="0" fontId="37" fillId="0" borderId="19" xfId="0" applyFont="1" applyFill="1" applyBorder="1">
      <alignment vertical="center"/>
    </xf>
    <xf numFmtId="0" fontId="37" fillId="0" borderId="26" xfId="0" applyFont="1" applyFill="1" applyBorder="1">
      <alignment vertical="center"/>
    </xf>
    <xf numFmtId="0" fontId="37" fillId="0" borderId="1" xfId="0" applyFont="1" applyFill="1" applyBorder="1">
      <alignment vertical="center"/>
    </xf>
    <xf numFmtId="49" fontId="38" fillId="0" borderId="0" xfId="0" applyNumberFormat="1" applyFont="1" applyFill="1">
      <alignment vertical="center"/>
    </xf>
    <xf numFmtId="0" fontId="58" fillId="72" borderId="3" xfId="265" applyFont="1" applyFill="1" applyBorder="1"/>
    <xf numFmtId="0" fontId="58" fillId="72" borderId="4" xfId="265" applyFont="1" applyFill="1" applyBorder="1"/>
    <xf numFmtId="0" fontId="37" fillId="72" borderId="4" xfId="0" applyFont="1" applyFill="1" applyBorder="1">
      <alignment vertical="center"/>
    </xf>
    <xf numFmtId="0" fontId="37" fillId="72" borderId="5" xfId="0" applyFont="1" applyFill="1" applyBorder="1">
      <alignment vertical="center"/>
    </xf>
    <xf numFmtId="0" fontId="37" fillId="72" borderId="11" xfId="0" applyFont="1" applyFill="1" applyBorder="1">
      <alignment vertical="center"/>
    </xf>
    <xf numFmtId="0" fontId="37" fillId="72" borderId="20" xfId="0" applyFont="1" applyFill="1" applyBorder="1">
      <alignment vertical="center"/>
    </xf>
    <xf numFmtId="0" fontId="37" fillId="0" borderId="17" xfId="0" applyFont="1" applyFill="1" applyBorder="1">
      <alignment vertical="center"/>
    </xf>
    <xf numFmtId="0" fontId="37" fillId="72" borderId="1" xfId="0" applyFont="1" applyFill="1" applyBorder="1">
      <alignment vertical="center"/>
    </xf>
    <xf numFmtId="0" fontId="37" fillId="0" borderId="2" xfId="0" applyFont="1" applyFill="1" applyBorder="1">
      <alignment vertical="center"/>
    </xf>
    <xf numFmtId="0" fontId="37" fillId="73" borderId="11" xfId="0" applyFont="1" applyFill="1" applyBorder="1">
      <alignment vertical="center"/>
    </xf>
    <xf numFmtId="0" fontId="37" fillId="73" borderId="20" xfId="0" applyFont="1" applyFill="1" applyBorder="1">
      <alignment vertical="center"/>
    </xf>
    <xf numFmtId="0" fontId="37" fillId="73" borderId="1" xfId="0" applyFont="1" applyFill="1" applyBorder="1">
      <alignment vertical="center"/>
    </xf>
    <xf numFmtId="0" fontId="241" fillId="0" borderId="0" xfId="0" applyFont="1" applyFill="1">
      <alignment vertical="center"/>
    </xf>
    <xf numFmtId="49" fontId="37" fillId="0" borderId="0" xfId="0" applyNumberFormat="1" applyFont="1" applyFill="1">
      <alignment vertical="center"/>
    </xf>
    <xf numFmtId="0" fontId="37" fillId="0" borderId="0" xfId="0" applyFont="1" applyFill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8" fillId="74" borderId="3" xfId="265" applyFont="1" applyFill="1" applyBorder="1"/>
    <xf numFmtId="0" fontId="58" fillId="74" borderId="4" xfId="265" applyFont="1" applyFill="1" applyBorder="1"/>
    <xf numFmtId="0" fontId="249" fillId="0" borderId="4" xfId="0" applyFont="1" applyFill="1" applyBorder="1">
      <alignment vertical="center"/>
    </xf>
    <xf numFmtId="0" fontId="249" fillId="0" borderId="7" xfId="0" applyFont="1" applyFill="1" applyBorder="1">
      <alignment vertical="center"/>
    </xf>
    <xf numFmtId="0" fontId="249" fillId="0" borderId="8" xfId="0" applyFont="1" applyFill="1" applyBorder="1">
      <alignment vertical="center"/>
    </xf>
    <xf numFmtId="41" fontId="37" fillId="74" borderId="11" xfId="63" applyFont="1" applyFill="1" applyBorder="1">
      <alignment vertical="center"/>
    </xf>
    <xf numFmtId="0" fontId="249" fillId="74" borderId="4" xfId="0" applyFont="1" applyFill="1" applyBorder="1">
      <alignment vertical="center"/>
    </xf>
    <xf numFmtId="0" fontId="249" fillId="74" borderId="5" xfId="0" applyFont="1" applyFill="1" applyBorder="1">
      <alignment vertical="center"/>
    </xf>
    <xf numFmtId="41" fontId="37" fillId="74" borderId="5" xfId="63" applyFont="1" applyFill="1" applyBorder="1">
      <alignment vertical="center"/>
    </xf>
    <xf numFmtId="321" fontId="250" fillId="75" borderId="0" xfId="63" applyNumberFormat="1" applyFont="1" applyFill="1" applyBorder="1" applyAlignment="1">
      <alignment horizontal="center" vertical="center"/>
    </xf>
    <xf numFmtId="3" fontId="251" fillId="0" borderId="0" xfId="3378" applyNumberFormat="1" applyFont="1" applyFill="1" applyBorder="1" applyAlignment="1">
      <alignment horizontal="center"/>
    </xf>
    <xf numFmtId="3" fontId="251" fillId="0" borderId="0" xfId="3378" applyNumberFormat="1" applyFont="1" applyFill="1" applyBorder="1" applyAlignment="1">
      <alignment horizontal="centerContinuous"/>
    </xf>
    <xf numFmtId="3" fontId="244" fillId="0" borderId="0" xfId="3378" applyNumberFormat="1" applyFont="1" applyFill="1" applyAlignment="1">
      <alignment horizontal="center"/>
    </xf>
    <xf numFmtId="0" fontId="244" fillId="0" borderId="0" xfId="3380" applyFont="1" applyFill="1" applyAlignment="1"/>
    <xf numFmtId="0" fontId="245" fillId="0" borderId="0" xfId="3379" applyFont="1" applyFill="1" applyAlignment="1">
      <alignment horizontal="center"/>
    </xf>
    <xf numFmtId="0" fontId="244" fillId="0" borderId="0" xfId="3380" applyFont="1" applyFill="1" applyAlignment="1">
      <alignment horizontal="right"/>
    </xf>
    <xf numFmtId="0" fontId="247" fillId="0" borderId="0" xfId="3380" applyFont="1" applyFill="1" applyAlignment="1"/>
    <xf numFmtId="0" fontId="247" fillId="0" borderId="0" xfId="3380" applyFont="1" applyFill="1" applyAlignment="1">
      <alignment horizontal="right"/>
    </xf>
    <xf numFmtId="3" fontId="247" fillId="76" borderId="39" xfId="3381" applyNumberFormat="1" applyFont="1" applyFill="1" applyBorder="1" applyAlignment="1">
      <alignment horizontal="center" vertical="center"/>
    </xf>
    <xf numFmtId="3" fontId="247" fillId="77" borderId="0" xfId="3381" applyNumberFormat="1" applyFont="1" applyFill="1" applyBorder="1" applyAlignment="1">
      <alignment vertical="center"/>
    </xf>
    <xf numFmtId="0" fontId="247" fillId="0" borderId="74" xfId="952" applyFont="1" applyFill="1" applyBorder="1"/>
    <xf numFmtId="323" fontId="247" fillId="0" borderId="74" xfId="3382" applyNumberFormat="1" applyFont="1" applyFill="1" applyBorder="1" applyAlignment="1">
      <alignment vertical="center"/>
    </xf>
    <xf numFmtId="323" fontId="247" fillId="72" borderId="75" xfId="3382" applyNumberFormat="1" applyFont="1" applyFill="1" applyBorder="1" applyAlignment="1">
      <alignment vertical="center"/>
    </xf>
    <xf numFmtId="3" fontId="247" fillId="0" borderId="0" xfId="3378" applyNumberFormat="1" applyFont="1" applyFill="1" applyAlignment="1"/>
    <xf numFmtId="0" fontId="247" fillId="0" borderId="75" xfId="952" applyFont="1" applyFill="1" applyBorder="1"/>
    <xf numFmtId="323" fontId="247" fillId="0" borderId="75" xfId="3382" applyNumberFormat="1" applyFont="1" applyFill="1" applyBorder="1" applyAlignment="1">
      <alignment vertical="center"/>
    </xf>
    <xf numFmtId="0" fontId="247" fillId="0" borderId="73" xfId="952" applyFont="1" applyFill="1" applyBorder="1"/>
    <xf numFmtId="323" fontId="247" fillId="0" borderId="73" xfId="3382" applyNumberFormat="1" applyFont="1" applyFill="1" applyBorder="1" applyAlignment="1">
      <alignment vertical="center"/>
    </xf>
    <xf numFmtId="323" fontId="247" fillId="72" borderId="73" xfId="3382" applyNumberFormat="1" applyFont="1" applyFill="1" applyBorder="1" applyAlignment="1">
      <alignment vertical="center"/>
    </xf>
    <xf numFmtId="3" fontId="244" fillId="0" borderId="0" xfId="3381" applyNumberFormat="1" applyFont="1" applyFill="1" applyBorder="1" applyAlignment="1">
      <alignment horizontal="center"/>
    </xf>
    <xf numFmtId="3" fontId="244" fillId="0" borderId="0" xfId="3378" applyNumberFormat="1" applyFont="1" applyFill="1" applyAlignment="1"/>
    <xf numFmtId="0" fontId="246" fillId="0" borderId="0" xfId="3383" applyFont="1" applyFill="1">
      <alignment vertical="center"/>
    </xf>
    <xf numFmtId="324" fontId="246" fillId="0" borderId="0" xfId="3383" applyNumberFormat="1" applyFont="1" applyFill="1">
      <alignment vertical="center"/>
    </xf>
    <xf numFmtId="3" fontId="244" fillId="0" borderId="0" xfId="3381" applyNumberFormat="1" applyFont="1" applyFill="1" applyBorder="1" applyAlignment="1">
      <alignment vertical="center"/>
    </xf>
    <xf numFmtId="324" fontId="253" fillId="0" borderId="0" xfId="3383" applyNumberFormat="1" applyFont="1" applyFill="1">
      <alignment vertical="center"/>
    </xf>
    <xf numFmtId="0" fontId="253" fillId="0" borderId="0" xfId="3383" applyFont="1" applyFill="1">
      <alignment vertical="center"/>
    </xf>
    <xf numFmtId="3" fontId="244" fillId="77" borderId="0" xfId="3378" applyNumberFormat="1" applyFont="1" applyFill="1" applyAlignment="1"/>
    <xf numFmtId="3" fontId="254" fillId="77" borderId="0" xfId="3380" applyNumberFormat="1" applyFont="1" applyFill="1" applyAlignment="1"/>
    <xf numFmtId="0" fontId="244" fillId="77" borderId="0" xfId="3380" applyFont="1" applyFill="1" applyAlignment="1"/>
    <xf numFmtId="3" fontId="244" fillId="77" borderId="0" xfId="3380" applyNumberFormat="1" applyFont="1" applyFill="1" applyAlignment="1"/>
    <xf numFmtId="0" fontId="247" fillId="0" borderId="0" xfId="3379" applyFont="1" applyFill="1" applyAlignment="1">
      <alignment horizontal="right"/>
    </xf>
    <xf numFmtId="31" fontId="247" fillId="0" borderId="0" xfId="3379" applyNumberFormat="1" applyFont="1" applyFill="1" applyAlignment="1">
      <alignment horizontal="left"/>
    </xf>
    <xf numFmtId="0" fontId="247" fillId="0" borderId="0" xfId="3379" applyFont="1" applyFill="1" applyAlignment="1"/>
    <xf numFmtId="0" fontId="247" fillId="0" borderId="0" xfId="3379" applyFont="1" applyFill="1" applyAlignment="1">
      <alignment horizontal="center"/>
    </xf>
    <xf numFmtId="0" fontId="29" fillId="0" borderId="0" xfId="0" applyFont="1" applyFill="1" applyAlignment="1">
      <alignment vertical="center"/>
    </xf>
    <xf numFmtId="0" fontId="240" fillId="72" borderId="27" xfId="0" applyFont="1" applyFill="1" applyBorder="1" applyAlignment="1">
      <alignment horizontal="center" vertical="center"/>
    </xf>
    <xf numFmtId="325" fontId="255" fillId="0" borderId="77" xfId="0" applyNumberFormat="1" applyFont="1" applyBorder="1" applyAlignment="1">
      <alignment horizontal="left" vertical="top"/>
    </xf>
    <xf numFmtId="325" fontId="256" fillId="71" borderId="77" xfId="0" applyNumberFormat="1" applyFont="1" applyFill="1" applyBorder="1" applyAlignment="1">
      <alignment horizontal="center" vertical="top"/>
    </xf>
    <xf numFmtId="325" fontId="256" fillId="71" borderId="78" xfId="0" applyNumberFormat="1" applyFont="1" applyFill="1" applyBorder="1" applyAlignment="1">
      <alignment horizontal="center" vertical="top"/>
    </xf>
    <xf numFmtId="41" fontId="240" fillId="72" borderId="39" xfId="63" applyFont="1" applyFill="1" applyBorder="1" applyAlignment="1">
      <alignment horizontal="center" vertical="center"/>
    </xf>
    <xf numFmtId="325" fontId="255" fillId="0" borderId="80" xfId="264" applyNumberFormat="1" applyFont="1" applyBorder="1" applyAlignment="1">
      <alignment horizontal="right" vertical="top" wrapText="1"/>
    </xf>
    <xf numFmtId="325" fontId="256" fillId="71" borderId="80" xfId="0" applyNumberFormat="1" applyFont="1" applyFill="1" applyBorder="1" applyAlignment="1">
      <alignment horizontal="right" vertical="top" wrapText="1"/>
    </xf>
    <xf numFmtId="325" fontId="255" fillId="0" borderId="80" xfId="0" applyNumberFormat="1" applyFont="1" applyBorder="1" applyAlignment="1">
      <alignment horizontal="right" vertical="top" wrapText="1"/>
    </xf>
    <xf numFmtId="325" fontId="256" fillId="71" borderId="81" xfId="0" applyNumberFormat="1" applyFont="1" applyFill="1" applyBorder="1" applyAlignment="1">
      <alignment horizontal="right" vertical="top" wrapText="1"/>
    </xf>
    <xf numFmtId="176" fontId="37" fillId="0" borderId="17" xfId="63" applyNumberFormat="1" applyFont="1" applyFill="1" applyBorder="1">
      <alignment vertical="center"/>
    </xf>
    <xf numFmtId="41" fontId="37" fillId="0" borderId="8" xfId="63" applyFont="1" applyFill="1" applyBorder="1">
      <alignment vertical="center"/>
    </xf>
    <xf numFmtId="41" fontId="29" fillId="0" borderId="0" xfId="63" applyFont="1" applyFill="1" applyAlignment="1">
      <alignment vertical="center"/>
    </xf>
    <xf numFmtId="41" fontId="37" fillId="0" borderId="22" xfId="63" applyFont="1" applyFill="1" applyBorder="1">
      <alignment vertical="center"/>
    </xf>
    <xf numFmtId="41" fontId="37" fillId="0" borderId="23" xfId="63" applyFont="1" applyFill="1" applyBorder="1">
      <alignment vertical="center"/>
    </xf>
    <xf numFmtId="41" fontId="37" fillId="74" borderId="23" xfId="0" applyNumberFormat="1" applyFont="1" applyFill="1" applyBorder="1">
      <alignment vertical="center"/>
    </xf>
    <xf numFmtId="41" fontId="37" fillId="74" borderId="24" xfId="0" applyNumberFormat="1" applyFont="1" applyFill="1" applyBorder="1">
      <alignment vertical="center"/>
    </xf>
    <xf numFmtId="41" fontId="37" fillId="0" borderId="41" xfId="63" applyFont="1" applyFill="1" applyBorder="1">
      <alignment vertical="center"/>
    </xf>
    <xf numFmtId="41" fontId="37" fillId="74" borderId="0" xfId="0" applyNumberFormat="1" applyFont="1" applyFill="1" applyBorder="1">
      <alignment vertical="center"/>
    </xf>
    <xf numFmtId="41" fontId="37" fillId="74" borderId="68" xfId="0" applyNumberFormat="1" applyFont="1" applyFill="1" applyBorder="1">
      <alignment vertical="center"/>
    </xf>
    <xf numFmtId="41" fontId="38" fillId="78" borderId="0" xfId="0" applyNumberFormat="1" applyFont="1" applyFill="1">
      <alignment vertical="center"/>
    </xf>
    <xf numFmtId="325" fontId="255" fillId="74" borderId="80" xfId="264" applyNumberFormat="1" applyFont="1" applyFill="1" applyBorder="1" applyAlignment="1">
      <alignment horizontal="right" vertical="top" wrapText="1"/>
    </xf>
    <xf numFmtId="0" fontId="249" fillId="0" borderId="5" xfId="0" applyFont="1" applyFill="1" applyBorder="1">
      <alignment vertical="center"/>
    </xf>
    <xf numFmtId="0" fontId="58" fillId="0" borderId="82" xfId="265" applyFont="1" applyFill="1" applyBorder="1"/>
    <xf numFmtId="0" fontId="58" fillId="0" borderId="18" xfId="265" applyFont="1" applyFill="1" applyBorder="1"/>
    <xf numFmtId="0" fontId="37" fillId="0" borderId="18" xfId="0" applyFont="1" applyFill="1" applyBorder="1">
      <alignment vertical="center"/>
    </xf>
    <xf numFmtId="0" fontId="37" fillId="0" borderId="83" xfId="0" applyFont="1" applyFill="1" applyBorder="1">
      <alignment vertical="center"/>
    </xf>
    <xf numFmtId="0" fontId="37" fillId="0" borderId="7" xfId="0" applyFont="1" applyFill="1" applyBorder="1">
      <alignment vertical="center"/>
    </xf>
    <xf numFmtId="0" fontId="37" fillId="0" borderId="8" xfId="0" applyFont="1" applyFill="1" applyBorder="1">
      <alignment vertical="center"/>
    </xf>
    <xf numFmtId="323" fontId="247" fillId="72" borderId="74" xfId="3382" applyNumberFormat="1" applyFont="1" applyFill="1" applyBorder="1" applyAlignment="1">
      <alignment vertical="center"/>
    </xf>
    <xf numFmtId="3" fontId="257" fillId="0" borderId="0" xfId="3381" applyNumberFormat="1" applyFont="1" applyFill="1" applyBorder="1" applyAlignment="1">
      <alignment horizontal="right" vertical="center"/>
    </xf>
    <xf numFmtId="3" fontId="257" fillId="0" borderId="0" xfId="3378" applyNumberFormat="1" applyFont="1" applyFill="1" applyAlignment="1">
      <alignment horizontal="right"/>
    </xf>
    <xf numFmtId="0" fontId="247" fillId="0" borderId="75" xfId="952" applyFont="1" applyFill="1" applyBorder="1" applyAlignment="1">
      <alignment vertical="center" wrapText="1"/>
    </xf>
    <xf numFmtId="0" fontId="37" fillId="0" borderId="46" xfId="0" applyFont="1" applyFill="1" applyBorder="1">
      <alignment vertical="center"/>
    </xf>
    <xf numFmtId="0" fontId="37" fillId="0" borderId="85" xfId="0" applyFont="1" applyFill="1" applyBorder="1">
      <alignment vertical="center"/>
    </xf>
    <xf numFmtId="0" fontId="37" fillId="0" borderId="84" xfId="0" applyFont="1" applyFill="1" applyBorder="1">
      <alignment vertical="center"/>
    </xf>
    <xf numFmtId="0" fontId="249" fillId="0" borderId="9" xfId="0" applyFont="1" applyFill="1" applyBorder="1">
      <alignment vertical="center"/>
    </xf>
    <xf numFmtId="0" fontId="240" fillId="0" borderId="0" xfId="0" applyFont="1" applyFill="1">
      <alignment vertical="center"/>
    </xf>
    <xf numFmtId="0" fontId="250" fillId="0" borderId="0" xfId="0" applyFont="1" applyFill="1">
      <alignment vertical="center"/>
    </xf>
    <xf numFmtId="0" fontId="240" fillId="0" borderId="0" xfId="0" applyFont="1" applyFill="1" applyAlignment="1">
      <alignment horizontal="left" vertical="center"/>
    </xf>
    <xf numFmtId="41" fontId="260" fillId="0" borderId="0" xfId="63" applyFont="1" applyFill="1">
      <alignment vertical="center"/>
    </xf>
    <xf numFmtId="41" fontId="240" fillId="0" borderId="0" xfId="63" applyFont="1" applyFill="1">
      <alignment vertical="center"/>
    </xf>
    <xf numFmtId="0" fontId="37" fillId="74" borderId="4" xfId="0" applyFont="1" applyFill="1" applyBorder="1">
      <alignment vertical="center"/>
    </xf>
    <xf numFmtId="0" fontId="37" fillId="74" borderId="5" xfId="0" applyFont="1" applyFill="1" applyBorder="1">
      <alignment vertical="center"/>
    </xf>
    <xf numFmtId="325" fontId="37" fillId="0" borderId="11" xfId="63" applyNumberFormat="1" applyFont="1" applyFill="1" applyBorder="1">
      <alignment vertical="center"/>
    </xf>
    <xf numFmtId="325" fontId="37" fillId="0" borderId="1" xfId="63" applyNumberFormat="1" applyFont="1" applyFill="1" applyBorder="1">
      <alignment vertical="center"/>
    </xf>
    <xf numFmtId="325" fontId="37" fillId="0" borderId="11" xfId="63" applyNumberFormat="1" applyFont="1" applyFill="1" applyBorder="1" applyAlignment="1">
      <alignment horizontal="right" vertical="center"/>
    </xf>
    <xf numFmtId="325" fontId="37" fillId="0" borderId="1" xfId="0" applyNumberFormat="1" applyFont="1" applyFill="1" applyBorder="1">
      <alignment vertical="center"/>
    </xf>
    <xf numFmtId="325" fontId="37" fillId="0" borderId="4" xfId="63" applyNumberFormat="1" applyFont="1" applyFill="1" applyBorder="1">
      <alignment vertical="center"/>
    </xf>
    <xf numFmtId="325" fontId="37" fillId="0" borderId="5" xfId="63" applyNumberFormat="1" applyFont="1" applyFill="1" applyBorder="1">
      <alignment vertical="center"/>
    </xf>
    <xf numFmtId="325" fontId="56" fillId="0" borderId="1" xfId="63" applyNumberFormat="1" applyFont="1" applyFill="1" applyBorder="1">
      <alignment vertical="center"/>
    </xf>
    <xf numFmtId="325" fontId="37" fillId="0" borderId="12" xfId="63" applyNumberFormat="1" applyFont="1" applyFill="1" applyBorder="1">
      <alignment vertical="center"/>
    </xf>
    <xf numFmtId="325" fontId="37" fillId="0" borderId="0" xfId="63" applyNumberFormat="1" applyFont="1" applyFill="1" applyBorder="1">
      <alignment vertical="center"/>
    </xf>
    <xf numFmtId="325" fontId="250" fillId="75" borderId="0" xfId="63" applyNumberFormat="1" applyFont="1" applyFill="1" applyBorder="1" applyAlignment="1">
      <alignment horizontal="center" vertical="center"/>
    </xf>
    <xf numFmtId="325" fontId="37" fillId="0" borderId="16" xfId="63" applyNumberFormat="1" applyFont="1" applyFill="1" applyBorder="1">
      <alignment vertical="center"/>
    </xf>
    <xf numFmtId="325" fontId="37" fillId="0" borderId="17" xfId="63" applyNumberFormat="1" applyFont="1" applyFill="1" applyBorder="1">
      <alignment vertical="center"/>
    </xf>
    <xf numFmtId="0" fontId="37" fillId="72" borderId="0" xfId="0" applyFont="1" applyFill="1" applyBorder="1">
      <alignment vertical="center"/>
    </xf>
    <xf numFmtId="0" fontId="249" fillId="72" borderId="4" xfId="0" applyFont="1" applyFill="1" applyBorder="1">
      <alignment vertical="center"/>
    </xf>
    <xf numFmtId="0" fontId="249" fillId="72" borderId="5" xfId="0" applyFont="1" applyFill="1" applyBorder="1">
      <alignment vertical="center"/>
    </xf>
    <xf numFmtId="0" fontId="38" fillId="72" borderId="4" xfId="0" applyFont="1" applyFill="1" applyBorder="1">
      <alignment vertical="center"/>
    </xf>
    <xf numFmtId="0" fontId="38" fillId="72" borderId="5" xfId="0" applyFont="1" applyFill="1" applyBorder="1">
      <alignment vertical="center"/>
    </xf>
    <xf numFmtId="325" fontId="255" fillId="0" borderId="76" xfId="0" applyNumberFormat="1" applyFont="1" applyBorder="1" applyAlignment="1">
      <alignment horizontal="left" vertical="center"/>
    </xf>
    <xf numFmtId="325" fontId="255" fillId="0" borderId="79" xfId="0" applyNumberFormat="1" applyFont="1" applyBorder="1" applyAlignment="1">
      <alignment horizontal="center" vertical="center" wrapText="1"/>
    </xf>
    <xf numFmtId="41" fontId="37" fillId="0" borderId="0" xfId="63" applyFont="1" applyFill="1" applyAlignment="1">
      <alignment vertical="center"/>
    </xf>
    <xf numFmtId="325" fontId="255" fillId="0" borderId="77" xfId="0" applyNumberFormat="1" applyFont="1" applyBorder="1" applyAlignment="1">
      <alignment horizontal="left" vertical="center"/>
    </xf>
    <xf numFmtId="325" fontId="255" fillId="0" borderId="80" xfId="264" applyNumberFormat="1" applyFont="1" applyBorder="1" applyAlignment="1">
      <alignment horizontal="right" vertical="center" wrapText="1"/>
    </xf>
    <xf numFmtId="41" fontId="240" fillId="74" borderId="0" xfId="63" applyFont="1" applyFill="1">
      <alignment vertical="center"/>
    </xf>
    <xf numFmtId="0" fontId="37" fillId="0" borderId="0" xfId="0" applyFont="1" applyFill="1" applyAlignment="1">
      <alignment horizontal="center" vertical="center"/>
    </xf>
    <xf numFmtId="41" fontId="37" fillId="0" borderId="39" xfId="63" applyFont="1" applyFill="1" applyBorder="1">
      <alignment vertical="center"/>
    </xf>
    <xf numFmtId="0" fontId="37" fillId="0" borderId="39" xfId="0" applyFont="1" applyFill="1" applyBorder="1">
      <alignment vertical="center"/>
    </xf>
    <xf numFmtId="41" fontId="37" fillId="74" borderId="39" xfId="63" applyFont="1" applyFill="1" applyBorder="1">
      <alignment vertical="center"/>
    </xf>
    <xf numFmtId="325" fontId="37" fillId="0" borderId="2" xfId="63" applyNumberFormat="1" applyFont="1" applyFill="1" applyBorder="1">
      <alignment vertical="center"/>
    </xf>
    <xf numFmtId="325" fontId="37" fillId="0" borderId="8" xfId="63" applyNumberFormat="1" applyFont="1" applyFill="1" applyBorder="1">
      <alignment vertical="center"/>
    </xf>
    <xf numFmtId="41" fontId="37" fillId="72" borderId="13" xfId="63" applyFont="1" applyFill="1" applyBorder="1" applyAlignment="1">
      <alignment horizontal="center" vertical="center"/>
    </xf>
    <xf numFmtId="41" fontId="37" fillId="72" borderId="15" xfId="63" applyFont="1" applyFill="1" applyBorder="1" applyAlignment="1">
      <alignment horizontal="center" vertical="center"/>
    </xf>
    <xf numFmtId="41" fontId="37" fillId="72" borderId="27" xfId="63" applyFont="1" applyFill="1" applyBorder="1" applyAlignment="1">
      <alignment horizontal="center" vertical="center"/>
    </xf>
    <xf numFmtId="41" fontId="37" fillId="72" borderId="28" xfId="63" applyFont="1" applyFill="1" applyBorder="1" applyAlignment="1">
      <alignment horizontal="center" vertical="center"/>
    </xf>
    <xf numFmtId="0" fontId="37" fillId="72" borderId="22" xfId="0" applyFont="1" applyFill="1" applyBorder="1" applyAlignment="1">
      <alignment horizontal="center" vertical="center"/>
    </xf>
    <xf numFmtId="0" fontId="37" fillId="72" borderId="23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7" fillId="72" borderId="27" xfId="0" applyFont="1" applyFill="1" applyBorder="1" applyAlignment="1">
      <alignment horizontal="center" vertical="center"/>
    </xf>
    <xf numFmtId="0" fontId="37" fillId="72" borderId="28" xfId="0" applyFont="1" applyFill="1" applyBorder="1" applyAlignment="1">
      <alignment horizontal="center" vertical="center"/>
    </xf>
    <xf numFmtId="0" fontId="37" fillId="72" borderId="29" xfId="0" applyFont="1" applyFill="1" applyBorder="1" applyAlignment="1">
      <alignment horizontal="center" vertical="center"/>
    </xf>
    <xf numFmtId="41" fontId="37" fillId="78" borderId="13" xfId="63" applyFont="1" applyFill="1" applyBorder="1" applyAlignment="1">
      <alignment horizontal="center" vertical="center"/>
    </xf>
    <xf numFmtId="41" fontId="37" fillId="78" borderId="15" xfId="63" applyFont="1" applyFill="1" applyBorder="1" applyAlignment="1">
      <alignment horizontal="center" vertical="center"/>
    </xf>
    <xf numFmtId="49" fontId="37" fillId="72" borderId="27" xfId="0" applyNumberFormat="1" applyFont="1" applyFill="1" applyBorder="1" applyAlignment="1">
      <alignment horizontal="center" vertical="center"/>
    </xf>
    <xf numFmtId="49" fontId="37" fillId="72" borderId="28" xfId="0" applyNumberFormat="1" applyFont="1" applyFill="1" applyBorder="1" applyAlignment="1">
      <alignment horizontal="center" vertical="center"/>
    </xf>
    <xf numFmtId="49" fontId="37" fillId="72" borderId="29" xfId="0" applyNumberFormat="1" applyFont="1" applyFill="1" applyBorder="1" applyAlignment="1">
      <alignment horizontal="center" vertical="center"/>
    </xf>
    <xf numFmtId="41" fontId="37" fillId="72" borderId="29" xfId="63" applyFont="1" applyFill="1" applyBorder="1" applyAlignment="1">
      <alignment horizontal="center" vertical="center"/>
    </xf>
    <xf numFmtId="41" fontId="29" fillId="0" borderId="0" xfId="63" applyFont="1" applyFill="1" applyAlignment="1">
      <alignment horizontal="center" vertical="center"/>
    </xf>
    <xf numFmtId="41" fontId="37" fillId="0" borderId="13" xfId="63" applyFont="1" applyFill="1" applyBorder="1" applyAlignment="1">
      <alignment horizontal="center" vertical="center"/>
    </xf>
    <xf numFmtId="41" fontId="37" fillId="0" borderId="15" xfId="63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245" fillId="0" borderId="0" xfId="3379" applyFont="1" applyFill="1" applyAlignment="1">
      <alignment horizontal="center"/>
    </xf>
    <xf numFmtId="0" fontId="247" fillId="0" borderId="0" xfId="3379" applyFont="1" applyFill="1" applyAlignment="1">
      <alignment horizontal="center"/>
    </xf>
    <xf numFmtId="0" fontId="247" fillId="76" borderId="27" xfId="3379" applyFont="1" applyFill="1" applyBorder="1" applyAlignment="1">
      <alignment horizontal="center" vertical="center"/>
    </xf>
    <xf numFmtId="0" fontId="247" fillId="76" borderId="29" xfId="3379" applyFont="1" applyFill="1" applyBorder="1" applyAlignment="1">
      <alignment horizontal="center" vertical="center"/>
    </xf>
  </cellXfs>
  <cellStyles count="3386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_CASH" xfId="3378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82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9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4"/>
    <cellStyle name="표준 11" xfId="946"/>
    <cellStyle name="표준 12" xfId="3375"/>
    <cellStyle name="표준 13" xfId="3383"/>
    <cellStyle name="표준 13 2" xfId="3385"/>
    <cellStyle name="표준 2" xfId="86"/>
    <cellStyle name="표준 2 2" xfId="265"/>
    <cellStyle name="표준 2 2 2" xfId="947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_SHEET" xfId="3380"/>
    <cellStyle name="표준_이트레이드-2001-0502" xfId="3381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J381"/>
  <sheetViews>
    <sheetView showGridLines="0" tabSelected="1" zoomScale="115" zoomScaleNormal="115" workbookViewId="0"/>
  </sheetViews>
  <sheetFormatPr defaultRowHeight="12" outlineLevelRow="1"/>
  <cols>
    <col min="1" max="1" width="5.625" style="2" customWidth="1"/>
    <col min="2" max="5" width="2" style="2" customWidth="1"/>
    <col min="6" max="6" width="45.625" style="2" customWidth="1"/>
    <col min="7" max="7" width="9" style="2" hidden="1" customWidth="1"/>
    <col min="8" max="8" width="3.25" style="2" hidden="1" customWidth="1"/>
    <col min="9" max="11" width="2" style="2" hidden="1" customWidth="1"/>
    <col min="12" max="12" width="27.375" style="2" hidden="1" customWidth="1"/>
    <col min="13" max="16" width="16" style="1" customWidth="1"/>
    <col min="17" max="17" width="16.25" style="2" hidden="1" customWidth="1"/>
    <col min="18" max="20" width="3.25" style="2" hidden="1" customWidth="1"/>
    <col min="21" max="21" width="14.875" style="1" hidden="1" customWidth="1"/>
    <col min="22" max="22" width="16.25" style="1" hidden="1" customWidth="1"/>
    <col min="23" max="24" width="11.5" style="2" hidden="1" customWidth="1"/>
    <col min="25" max="31" width="9" style="2" hidden="1" customWidth="1"/>
    <col min="32" max="33" width="16.25" style="1" bestFit="1" customWidth="1"/>
    <col min="34" max="34" width="14.875" style="1" bestFit="1" customWidth="1"/>
    <col min="35" max="35" width="16.25" style="1" bestFit="1" customWidth="1"/>
    <col min="36" max="36" width="9" style="1"/>
    <col min="37" max="16384" width="9" style="2"/>
  </cols>
  <sheetData>
    <row r="1" spans="1:24" ht="15" customHeight="1"/>
    <row r="2" spans="1:24" ht="15" customHeight="1">
      <c r="H2" s="180"/>
      <c r="I2" s="180"/>
      <c r="J2" s="180"/>
      <c r="K2" s="180"/>
      <c r="L2" s="180"/>
      <c r="M2" s="180"/>
      <c r="N2" s="180"/>
      <c r="O2" s="180"/>
      <c r="P2" s="180"/>
      <c r="W2" s="168" t="s">
        <v>938</v>
      </c>
    </row>
    <row r="3" spans="1:24" ht="15" customHeight="1">
      <c r="B3" s="180" t="s">
        <v>230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U3" s="169" t="s">
        <v>942</v>
      </c>
      <c r="V3" s="171" t="b">
        <f>N336=W3</f>
        <v>1</v>
      </c>
      <c r="W3" s="170">
        <v>7704999062415</v>
      </c>
    </row>
    <row r="4" spans="1:24" ht="15" customHeight="1">
      <c r="B4" s="180" t="s">
        <v>179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U4" s="169" t="s">
        <v>943</v>
      </c>
      <c r="V4" s="171" t="b">
        <f>N320=W4</f>
        <v>1</v>
      </c>
      <c r="W4" s="170">
        <v>7001689913394</v>
      </c>
    </row>
    <row r="5" spans="1:24" ht="15" customHeight="1">
      <c r="H5" s="55"/>
      <c r="I5" s="55"/>
      <c r="J5" s="55"/>
      <c r="K5" s="55"/>
      <c r="L5" s="55"/>
      <c r="N5" s="56"/>
      <c r="P5" s="56"/>
      <c r="U5" s="169" t="s">
        <v>944</v>
      </c>
      <c r="V5" s="171" t="b">
        <f>N335=W5</f>
        <v>1</v>
      </c>
      <c r="W5" s="170">
        <v>703309149021</v>
      </c>
    </row>
    <row r="6" spans="1:24" ht="15" customHeight="1">
      <c r="B6" s="2" t="s">
        <v>180</v>
      </c>
      <c r="H6" s="2" t="s">
        <v>229</v>
      </c>
      <c r="M6" s="29"/>
      <c r="N6" s="29"/>
      <c r="O6" s="29"/>
      <c r="P6" s="35"/>
    </row>
    <row r="7" spans="1:24" ht="15" customHeight="1">
      <c r="A7" s="40"/>
      <c r="B7" s="176"/>
      <c r="C7" s="177"/>
      <c r="D7" s="177"/>
      <c r="E7" s="177"/>
      <c r="F7" s="177"/>
      <c r="H7" s="178" t="s">
        <v>31</v>
      </c>
      <c r="I7" s="179"/>
      <c r="J7" s="179"/>
      <c r="K7" s="179"/>
      <c r="L7" s="179"/>
      <c r="M7" s="174" t="s">
        <v>945</v>
      </c>
      <c r="N7" s="175"/>
      <c r="O7" s="174" t="s">
        <v>946</v>
      </c>
      <c r="P7" s="175"/>
    </row>
    <row r="8" spans="1:24" ht="15" customHeight="1">
      <c r="B8" s="36" t="s">
        <v>503</v>
      </c>
      <c r="C8" s="37"/>
      <c r="D8" s="37"/>
      <c r="E8" s="37"/>
      <c r="F8" s="47"/>
      <c r="H8" s="36" t="s">
        <v>285</v>
      </c>
      <c r="I8" s="37"/>
      <c r="J8" s="37"/>
      <c r="K8" s="37"/>
      <c r="L8" s="38"/>
      <c r="M8" s="155" t="s">
        <v>0</v>
      </c>
      <c r="N8" s="156" t="s">
        <v>0</v>
      </c>
      <c r="O8" s="155" t="s">
        <v>0</v>
      </c>
      <c r="P8" s="156" t="s">
        <v>0</v>
      </c>
      <c r="Q8" s="1"/>
      <c r="U8" s="1" t="s">
        <v>0</v>
      </c>
      <c r="V8" s="1" t="s">
        <v>0</v>
      </c>
    </row>
    <row r="9" spans="1:24" ht="15" customHeight="1">
      <c r="B9" s="13" t="s">
        <v>504</v>
      </c>
      <c r="C9" s="12"/>
      <c r="D9" s="12"/>
      <c r="E9" s="12"/>
      <c r="F9" s="39"/>
      <c r="H9" s="13" t="s">
        <v>216</v>
      </c>
      <c r="I9" s="12"/>
      <c r="J9" s="12"/>
      <c r="K9" s="12"/>
      <c r="L9" s="23"/>
      <c r="M9" s="145"/>
      <c r="N9" s="146">
        <f>SUM(N10,N26)</f>
        <v>835799769130</v>
      </c>
      <c r="O9" s="145"/>
      <c r="P9" s="146">
        <f>SUM(P10,P26)</f>
        <v>239557867374</v>
      </c>
      <c r="Q9" s="1"/>
      <c r="U9" s="114"/>
      <c r="V9" s="115">
        <v>835799769130</v>
      </c>
      <c r="W9" s="116">
        <f t="shared" ref="W9:W72" si="0">IFERROR(M9-U9,0)</f>
        <v>0</v>
      </c>
      <c r="X9" s="117">
        <f t="shared" ref="X9:X72" si="1">IFERROR(N9-V9,0)</f>
        <v>0</v>
      </c>
    </row>
    <row r="10" spans="1:24" ht="15" customHeight="1">
      <c r="B10" s="13"/>
      <c r="C10" s="12" t="s">
        <v>505</v>
      </c>
      <c r="D10" s="12"/>
      <c r="E10" s="12"/>
      <c r="F10" s="39"/>
      <c r="H10" s="13"/>
      <c r="I10" s="12" t="s">
        <v>275</v>
      </c>
      <c r="J10" s="12"/>
      <c r="K10" s="12"/>
      <c r="L10" s="23"/>
      <c r="M10" s="145"/>
      <c r="N10" s="146">
        <f>SUM(M11:M14,M24:M25)</f>
        <v>55452921457</v>
      </c>
      <c r="O10" s="145"/>
      <c r="P10" s="146">
        <f>SUM(O11:O14,O24:O25)</f>
        <v>16090868931</v>
      </c>
      <c r="Q10" s="1"/>
      <c r="U10" s="118"/>
      <c r="V10" s="34">
        <v>55452921457</v>
      </c>
      <c r="W10" s="119">
        <f>IFERROR(M10-U10,0)</f>
        <v>0</v>
      </c>
      <c r="X10" s="120">
        <f t="shared" si="1"/>
        <v>0</v>
      </c>
    </row>
    <row r="11" spans="1:24" ht="15" customHeight="1">
      <c r="B11" s="13"/>
      <c r="C11" s="12"/>
      <c r="D11" s="12" t="s">
        <v>506</v>
      </c>
      <c r="E11" s="12"/>
      <c r="F11" s="39"/>
      <c r="H11" s="13"/>
      <c r="I11" s="12"/>
      <c r="J11" s="12" t="s">
        <v>32</v>
      </c>
      <c r="K11" s="12"/>
      <c r="L11" s="23"/>
      <c r="M11" s="145">
        <v>0</v>
      </c>
      <c r="N11" s="146"/>
      <c r="O11" s="145">
        <v>0</v>
      </c>
      <c r="P11" s="146"/>
      <c r="Q11" s="1"/>
      <c r="U11" s="118">
        <v>0</v>
      </c>
      <c r="V11" s="34"/>
      <c r="W11" s="119">
        <f t="shared" si="0"/>
        <v>0</v>
      </c>
      <c r="X11" s="120">
        <f t="shared" si="1"/>
        <v>0</v>
      </c>
    </row>
    <row r="12" spans="1:24" ht="15" customHeight="1">
      <c r="B12" s="13"/>
      <c r="C12" s="12"/>
      <c r="D12" s="12" t="s">
        <v>507</v>
      </c>
      <c r="E12" s="12"/>
      <c r="F12" s="39"/>
      <c r="H12" s="13"/>
      <c r="I12" s="12"/>
      <c r="J12" s="12" t="s">
        <v>172</v>
      </c>
      <c r="K12" s="12"/>
      <c r="L12" s="23"/>
      <c r="M12" s="145">
        <v>9386736328</v>
      </c>
      <c r="N12" s="146"/>
      <c r="O12" s="145">
        <v>865981946</v>
      </c>
      <c r="P12" s="146"/>
      <c r="Q12" s="1"/>
      <c r="U12" s="118">
        <v>9386736328</v>
      </c>
      <c r="V12" s="34"/>
      <c r="W12" s="119">
        <f t="shared" si="0"/>
        <v>0</v>
      </c>
      <c r="X12" s="120">
        <f t="shared" si="1"/>
        <v>0</v>
      </c>
    </row>
    <row r="13" spans="1:24" ht="15" customHeight="1">
      <c r="B13" s="13"/>
      <c r="C13" s="12"/>
      <c r="D13" s="12" t="s">
        <v>508</v>
      </c>
      <c r="E13" s="12"/>
      <c r="F13" s="39"/>
      <c r="H13" s="13"/>
      <c r="I13" s="12"/>
      <c r="J13" s="12" t="s">
        <v>173</v>
      </c>
      <c r="K13" s="12"/>
      <c r="L13" s="23"/>
      <c r="M13" s="145">
        <v>707649024</v>
      </c>
      <c r="N13" s="146"/>
      <c r="O13" s="145">
        <v>851528168</v>
      </c>
      <c r="P13" s="146"/>
      <c r="Q13" s="1"/>
      <c r="U13" s="118">
        <v>707649024</v>
      </c>
      <c r="V13" s="34"/>
      <c r="W13" s="119">
        <f>IFERROR(M13-U13,0)</f>
        <v>0</v>
      </c>
      <c r="X13" s="120">
        <f t="shared" si="1"/>
        <v>0</v>
      </c>
    </row>
    <row r="14" spans="1:24" ht="15" customHeight="1">
      <c r="B14" s="13"/>
      <c r="C14" s="12"/>
      <c r="D14" s="12" t="s">
        <v>509</v>
      </c>
      <c r="E14" s="12"/>
      <c r="F14" s="39"/>
      <c r="H14" s="13"/>
      <c r="I14" s="12"/>
      <c r="J14" s="12" t="s">
        <v>174</v>
      </c>
      <c r="K14" s="12"/>
      <c r="L14" s="23"/>
      <c r="M14" s="147">
        <f>SUM(M15,M18)</f>
        <v>10558536105</v>
      </c>
      <c r="N14" s="146"/>
      <c r="O14" s="147">
        <f>SUM(O15,O18)</f>
        <v>8873358817</v>
      </c>
      <c r="P14" s="146"/>
      <c r="Q14" s="1"/>
      <c r="U14" s="118">
        <v>10558536105</v>
      </c>
      <c r="V14" s="34"/>
      <c r="W14" s="119">
        <f t="shared" si="0"/>
        <v>0</v>
      </c>
      <c r="X14" s="120">
        <f t="shared" si="1"/>
        <v>0</v>
      </c>
    </row>
    <row r="15" spans="1:24" ht="15" hidden="1" customHeight="1">
      <c r="B15" s="45"/>
      <c r="C15" s="46"/>
      <c r="D15" s="46"/>
      <c r="E15" s="46" t="s">
        <v>833</v>
      </c>
      <c r="F15" s="48"/>
      <c r="H15" s="13"/>
      <c r="I15" s="12"/>
      <c r="J15" s="12"/>
      <c r="K15" s="12" t="s">
        <v>833</v>
      </c>
      <c r="L15" s="23"/>
      <c r="M15" s="147">
        <f>SUM(M16:M17)</f>
        <v>8279802823</v>
      </c>
      <c r="N15" s="146"/>
      <c r="O15" s="147">
        <f>SUM(O16:O17)</f>
        <v>6792449712</v>
      </c>
      <c r="P15" s="146"/>
      <c r="Q15" s="1"/>
      <c r="U15" s="118">
        <v>8279802823</v>
      </c>
      <c r="V15" s="34"/>
      <c r="W15" s="119">
        <f t="shared" si="0"/>
        <v>0</v>
      </c>
      <c r="X15" s="120">
        <f t="shared" si="1"/>
        <v>0</v>
      </c>
    </row>
    <row r="16" spans="1:24" ht="15" hidden="1" customHeight="1">
      <c r="B16" s="45"/>
      <c r="C16" s="46"/>
      <c r="D16" s="46"/>
      <c r="E16" s="46"/>
      <c r="F16" s="48" t="s">
        <v>834</v>
      </c>
      <c r="H16" s="13"/>
      <c r="I16" s="12"/>
      <c r="J16" s="12"/>
      <c r="K16" s="12"/>
      <c r="L16" s="23" t="s">
        <v>834</v>
      </c>
      <c r="M16" s="145">
        <v>5463433931</v>
      </c>
      <c r="N16" s="146"/>
      <c r="O16" s="145">
        <v>2347099889</v>
      </c>
      <c r="P16" s="146"/>
      <c r="Q16" s="1"/>
      <c r="U16" s="118">
        <v>5463433931</v>
      </c>
      <c r="V16" s="34"/>
      <c r="W16" s="119">
        <f t="shared" si="0"/>
        <v>0</v>
      </c>
      <c r="X16" s="120">
        <f t="shared" si="1"/>
        <v>0</v>
      </c>
    </row>
    <row r="17" spans="2:24" ht="15" hidden="1" customHeight="1">
      <c r="B17" s="45"/>
      <c r="C17" s="46"/>
      <c r="D17" s="46"/>
      <c r="E17" s="46"/>
      <c r="F17" s="48" t="s">
        <v>835</v>
      </c>
      <c r="H17" s="13"/>
      <c r="I17" s="12"/>
      <c r="J17" s="12"/>
      <c r="K17" s="12"/>
      <c r="L17" s="23" t="s">
        <v>835</v>
      </c>
      <c r="M17" s="145">
        <v>2816368892</v>
      </c>
      <c r="N17" s="146"/>
      <c r="O17" s="145">
        <v>4445349823</v>
      </c>
      <c r="P17" s="146"/>
      <c r="Q17" s="1"/>
      <c r="U17" s="118">
        <v>2816368892</v>
      </c>
      <c r="V17" s="34"/>
      <c r="W17" s="119">
        <f t="shared" si="0"/>
        <v>0</v>
      </c>
      <c r="X17" s="120">
        <f t="shared" si="1"/>
        <v>0</v>
      </c>
    </row>
    <row r="18" spans="2:24" ht="15" hidden="1" customHeight="1">
      <c r="B18" s="45"/>
      <c r="C18" s="46"/>
      <c r="D18" s="46"/>
      <c r="E18" s="46" t="s">
        <v>836</v>
      </c>
      <c r="F18" s="48"/>
      <c r="H18" s="13"/>
      <c r="I18" s="12"/>
      <c r="J18" s="12"/>
      <c r="K18" s="12" t="s">
        <v>836</v>
      </c>
      <c r="L18" s="23"/>
      <c r="M18" s="147">
        <f>SUM(M19:M23)</f>
        <v>2278733282</v>
      </c>
      <c r="N18" s="146"/>
      <c r="O18" s="147">
        <f>SUM(O19:O23)</f>
        <v>2080909105</v>
      </c>
      <c r="P18" s="146"/>
      <c r="Q18" s="1"/>
      <c r="U18" s="118">
        <v>2278733282</v>
      </c>
      <c r="V18" s="34"/>
      <c r="W18" s="119">
        <f t="shared" si="0"/>
        <v>0</v>
      </c>
      <c r="X18" s="120">
        <f t="shared" si="1"/>
        <v>0</v>
      </c>
    </row>
    <row r="19" spans="2:24" ht="15" hidden="1" customHeight="1">
      <c r="B19" s="45"/>
      <c r="C19" s="46"/>
      <c r="D19" s="46"/>
      <c r="E19" s="46"/>
      <c r="F19" s="48" t="s">
        <v>837</v>
      </c>
      <c r="H19" s="13"/>
      <c r="I19" s="12"/>
      <c r="J19" s="12"/>
      <c r="K19" s="12"/>
      <c r="L19" s="23" t="s">
        <v>837</v>
      </c>
      <c r="M19" s="145">
        <v>0</v>
      </c>
      <c r="N19" s="146"/>
      <c r="O19" s="145">
        <v>6916607</v>
      </c>
      <c r="P19" s="146"/>
      <c r="Q19" s="1"/>
      <c r="U19" s="118">
        <v>0</v>
      </c>
      <c r="V19" s="34"/>
      <c r="W19" s="119">
        <f t="shared" si="0"/>
        <v>0</v>
      </c>
      <c r="X19" s="120">
        <f t="shared" si="1"/>
        <v>0</v>
      </c>
    </row>
    <row r="20" spans="2:24" ht="15" hidden="1" customHeight="1">
      <c r="B20" s="45"/>
      <c r="C20" s="46"/>
      <c r="D20" s="46"/>
      <c r="E20" s="46"/>
      <c r="F20" s="48" t="s">
        <v>838</v>
      </c>
      <c r="H20" s="13"/>
      <c r="I20" s="12"/>
      <c r="J20" s="12"/>
      <c r="K20" s="12"/>
      <c r="L20" s="23" t="s">
        <v>838</v>
      </c>
      <c r="M20" s="145">
        <v>777173460</v>
      </c>
      <c r="N20" s="146"/>
      <c r="O20" s="145">
        <v>192485650</v>
      </c>
      <c r="P20" s="146"/>
      <c r="Q20" s="1"/>
      <c r="U20" s="118">
        <v>777173460</v>
      </c>
      <c r="V20" s="34"/>
      <c r="W20" s="119">
        <f t="shared" si="0"/>
        <v>0</v>
      </c>
      <c r="X20" s="120">
        <f t="shared" si="1"/>
        <v>0</v>
      </c>
    </row>
    <row r="21" spans="2:24" ht="15" hidden="1" customHeight="1">
      <c r="B21" s="45"/>
      <c r="C21" s="46"/>
      <c r="D21" s="46"/>
      <c r="E21" s="46"/>
      <c r="F21" s="48" t="s">
        <v>839</v>
      </c>
      <c r="H21" s="13"/>
      <c r="I21" s="12"/>
      <c r="J21" s="12"/>
      <c r="K21" s="12"/>
      <c r="L21" s="23" t="s">
        <v>839</v>
      </c>
      <c r="M21" s="145">
        <v>1469489627</v>
      </c>
      <c r="N21" s="146"/>
      <c r="O21" s="145">
        <v>834263668</v>
      </c>
      <c r="P21" s="146"/>
      <c r="Q21" s="1"/>
      <c r="U21" s="118">
        <v>1469489627</v>
      </c>
      <c r="V21" s="34"/>
      <c r="W21" s="119">
        <f t="shared" si="0"/>
        <v>0</v>
      </c>
      <c r="X21" s="120">
        <f t="shared" si="1"/>
        <v>0</v>
      </c>
    </row>
    <row r="22" spans="2:24" ht="15" hidden="1" customHeight="1">
      <c r="B22" s="45"/>
      <c r="C22" s="46"/>
      <c r="D22" s="46"/>
      <c r="E22" s="46"/>
      <c r="F22" s="48" t="s">
        <v>840</v>
      </c>
      <c r="H22" s="13"/>
      <c r="I22" s="12"/>
      <c r="J22" s="12"/>
      <c r="K22" s="12"/>
      <c r="L22" s="23" t="s">
        <v>840</v>
      </c>
      <c r="M22" s="145">
        <v>32070195</v>
      </c>
      <c r="N22" s="146"/>
      <c r="O22" s="145">
        <v>502700944</v>
      </c>
      <c r="P22" s="146"/>
      <c r="Q22" s="1"/>
      <c r="U22" s="118">
        <v>32070195</v>
      </c>
      <c r="V22" s="34"/>
      <c r="W22" s="119">
        <f t="shared" si="0"/>
        <v>0</v>
      </c>
      <c r="X22" s="120">
        <f t="shared" si="1"/>
        <v>0</v>
      </c>
    </row>
    <row r="23" spans="2:24" ht="15" hidden="1" customHeight="1">
      <c r="B23" s="45"/>
      <c r="C23" s="46"/>
      <c r="D23" s="46"/>
      <c r="E23" s="46"/>
      <c r="F23" s="48" t="s">
        <v>841</v>
      </c>
      <c r="H23" s="13"/>
      <c r="I23" s="12"/>
      <c r="J23" s="12"/>
      <c r="K23" s="12"/>
      <c r="L23" s="23" t="s">
        <v>841</v>
      </c>
      <c r="M23" s="145">
        <v>0</v>
      </c>
      <c r="N23" s="146"/>
      <c r="O23" s="145">
        <v>544542236</v>
      </c>
      <c r="P23" s="146"/>
      <c r="Q23" s="1"/>
      <c r="U23" s="118">
        <v>0</v>
      </c>
      <c r="V23" s="34"/>
      <c r="W23" s="119">
        <f t="shared" si="0"/>
        <v>0</v>
      </c>
      <c r="X23" s="120">
        <f t="shared" si="1"/>
        <v>0</v>
      </c>
    </row>
    <row r="24" spans="2:24" ht="15" customHeight="1">
      <c r="B24" s="13"/>
      <c r="C24" s="12"/>
      <c r="D24" s="12" t="s">
        <v>510</v>
      </c>
      <c r="E24" s="12"/>
      <c r="F24" s="39"/>
      <c r="H24" s="13"/>
      <c r="I24" s="12"/>
      <c r="J24" s="12" t="s">
        <v>206</v>
      </c>
      <c r="K24" s="12"/>
      <c r="L24" s="23"/>
      <c r="M24" s="145">
        <v>4800000000</v>
      </c>
      <c r="N24" s="146"/>
      <c r="O24" s="145">
        <v>5500000000</v>
      </c>
      <c r="P24" s="146"/>
      <c r="Q24" s="1"/>
      <c r="U24" s="118">
        <v>4800000000</v>
      </c>
      <c r="V24" s="34"/>
      <c r="W24" s="119">
        <f t="shared" si="0"/>
        <v>0</v>
      </c>
      <c r="X24" s="120">
        <f t="shared" si="1"/>
        <v>0</v>
      </c>
    </row>
    <row r="25" spans="2:24" ht="15" customHeight="1">
      <c r="B25" s="13"/>
      <c r="C25" s="12"/>
      <c r="D25" s="12" t="s">
        <v>927</v>
      </c>
      <c r="E25" s="12"/>
      <c r="F25" s="39"/>
      <c r="H25" s="13"/>
      <c r="I25" s="12"/>
      <c r="J25" s="12" t="s">
        <v>909</v>
      </c>
      <c r="K25" s="12"/>
      <c r="L25" s="23"/>
      <c r="M25" s="145">
        <v>30000000000</v>
      </c>
      <c r="N25" s="146"/>
      <c r="O25" s="145"/>
      <c r="P25" s="146"/>
      <c r="Q25" s="1"/>
      <c r="U25" s="118">
        <v>30000000000</v>
      </c>
      <c r="V25" s="34"/>
      <c r="W25" s="119">
        <f t="shared" ref="W25" si="2">IFERROR(M25-U25,0)</f>
        <v>0</v>
      </c>
      <c r="X25" s="120">
        <f t="shared" ref="X25" si="3">IFERROR(N25-V25,0)</f>
        <v>0</v>
      </c>
    </row>
    <row r="26" spans="2:24" ht="15" customHeight="1">
      <c r="B26" s="13"/>
      <c r="C26" s="12" t="s">
        <v>181</v>
      </c>
      <c r="D26" s="12"/>
      <c r="E26" s="12"/>
      <c r="F26" s="39"/>
      <c r="H26" s="13"/>
      <c r="I26" s="12" t="s">
        <v>33</v>
      </c>
      <c r="J26" s="12"/>
      <c r="K26" s="12"/>
      <c r="L26" s="23"/>
      <c r="M26" s="145"/>
      <c r="N26" s="146">
        <f>SUM(M27,M30,M32,M33,M48,M49,M50,M51,M64,M65,M40,M45)</f>
        <v>780346847673</v>
      </c>
      <c r="O26" s="145"/>
      <c r="P26" s="146">
        <f>SUM(O27,O30,O32,O33,O49,O50,O51,O64,O65,O40,O45)</f>
        <v>223466998443</v>
      </c>
      <c r="Q26" s="1"/>
      <c r="U26" s="118"/>
      <c r="V26" s="34">
        <v>780346847673</v>
      </c>
      <c r="W26" s="119">
        <f t="shared" si="0"/>
        <v>0</v>
      </c>
      <c r="X26" s="120">
        <f t="shared" si="1"/>
        <v>0</v>
      </c>
    </row>
    <row r="27" spans="2:24" ht="15" customHeight="1">
      <c r="B27" s="13"/>
      <c r="C27" s="12"/>
      <c r="D27" s="12" t="s">
        <v>182</v>
      </c>
      <c r="E27" s="12"/>
      <c r="F27" s="39"/>
      <c r="H27" s="13"/>
      <c r="I27" s="12"/>
      <c r="J27" s="12" t="s">
        <v>34</v>
      </c>
      <c r="K27" s="12"/>
      <c r="L27" s="23"/>
      <c r="M27" s="147">
        <f>SUM(M28:M29)</f>
        <v>829400</v>
      </c>
      <c r="N27" s="146"/>
      <c r="O27" s="147">
        <f>SUM(O28:O29)</f>
        <v>0</v>
      </c>
      <c r="P27" s="146"/>
      <c r="Q27" s="1"/>
      <c r="U27" s="118">
        <v>829400</v>
      </c>
      <c r="V27" s="34"/>
      <c r="W27" s="119">
        <f t="shared" si="0"/>
        <v>0</v>
      </c>
      <c r="X27" s="120">
        <f t="shared" si="1"/>
        <v>0</v>
      </c>
    </row>
    <row r="28" spans="2:24" ht="15" hidden="1" customHeight="1">
      <c r="B28" s="45"/>
      <c r="C28" s="46"/>
      <c r="D28" s="46"/>
      <c r="E28" s="46" t="s">
        <v>147</v>
      </c>
      <c r="F28" s="48"/>
      <c r="H28" s="13"/>
      <c r="I28" s="12"/>
      <c r="J28" s="12"/>
      <c r="K28" s="12" t="s">
        <v>147</v>
      </c>
      <c r="L28" s="23"/>
      <c r="M28" s="147">
        <v>829400</v>
      </c>
      <c r="N28" s="146"/>
      <c r="O28" s="147">
        <v>0</v>
      </c>
      <c r="P28" s="146"/>
      <c r="Q28" s="1"/>
      <c r="U28" s="118">
        <v>829400</v>
      </c>
      <c r="V28" s="34"/>
      <c r="W28" s="119">
        <f t="shared" si="0"/>
        <v>0</v>
      </c>
      <c r="X28" s="120">
        <f t="shared" si="1"/>
        <v>0</v>
      </c>
    </row>
    <row r="29" spans="2:24" ht="15" hidden="1" customHeight="1">
      <c r="B29" s="45"/>
      <c r="C29" s="46"/>
      <c r="D29" s="46"/>
      <c r="E29" s="46" t="s">
        <v>511</v>
      </c>
      <c r="F29" s="48"/>
      <c r="H29" s="13"/>
      <c r="I29" s="12"/>
      <c r="J29" s="12"/>
      <c r="K29" s="12" t="s">
        <v>183</v>
      </c>
      <c r="L29" s="23"/>
      <c r="M29" s="147">
        <v>0</v>
      </c>
      <c r="N29" s="146"/>
      <c r="O29" s="147">
        <v>0</v>
      </c>
      <c r="P29" s="146"/>
      <c r="Q29" s="1"/>
      <c r="U29" s="118">
        <v>0</v>
      </c>
      <c r="V29" s="34"/>
      <c r="W29" s="119">
        <f t="shared" si="0"/>
        <v>0</v>
      </c>
      <c r="X29" s="120">
        <f t="shared" si="1"/>
        <v>0</v>
      </c>
    </row>
    <row r="30" spans="2:24" ht="15" customHeight="1">
      <c r="B30" s="13"/>
      <c r="C30" s="12"/>
      <c r="D30" s="12" t="s">
        <v>512</v>
      </c>
      <c r="E30" s="12"/>
      <c r="F30" s="39"/>
      <c r="H30" s="13"/>
      <c r="I30" s="12"/>
      <c r="J30" s="12" t="s">
        <v>35</v>
      </c>
      <c r="K30" s="12"/>
      <c r="L30" s="23"/>
      <c r="M30" s="145">
        <f>M31</f>
        <v>86029323794</v>
      </c>
      <c r="N30" s="146"/>
      <c r="O30" s="145">
        <f>O31</f>
        <v>1077637142</v>
      </c>
      <c r="P30" s="146"/>
      <c r="Q30" s="1"/>
      <c r="U30" s="118">
        <v>86029323794</v>
      </c>
      <c r="V30" s="34"/>
      <c r="W30" s="119">
        <f t="shared" si="0"/>
        <v>0</v>
      </c>
      <c r="X30" s="120">
        <f t="shared" si="1"/>
        <v>0</v>
      </c>
    </row>
    <row r="31" spans="2:24" ht="15" hidden="1" customHeight="1">
      <c r="B31" s="45"/>
      <c r="C31" s="46"/>
      <c r="D31" s="46"/>
      <c r="E31" s="46" t="s">
        <v>513</v>
      </c>
      <c r="F31" s="48"/>
      <c r="H31" s="13"/>
      <c r="I31" s="12"/>
      <c r="J31" s="12"/>
      <c r="K31" s="12" t="s">
        <v>36</v>
      </c>
      <c r="L31" s="23"/>
      <c r="M31" s="145">
        <v>86029323794</v>
      </c>
      <c r="N31" s="146"/>
      <c r="O31" s="145">
        <v>1077637142</v>
      </c>
      <c r="P31" s="146"/>
      <c r="Q31" s="1"/>
      <c r="U31" s="118">
        <v>86029323794</v>
      </c>
      <c r="V31" s="34"/>
      <c r="W31" s="119">
        <f t="shared" si="0"/>
        <v>0</v>
      </c>
      <c r="X31" s="120">
        <f t="shared" si="1"/>
        <v>0</v>
      </c>
    </row>
    <row r="32" spans="2:24" ht="15" customHeight="1">
      <c r="B32" s="13"/>
      <c r="C32" s="12"/>
      <c r="D32" s="12" t="s">
        <v>514</v>
      </c>
      <c r="E32" s="12"/>
      <c r="F32" s="39"/>
      <c r="H32" s="13"/>
      <c r="I32" s="12"/>
      <c r="J32" s="12" t="s">
        <v>143</v>
      </c>
      <c r="K32" s="12"/>
      <c r="L32" s="23"/>
      <c r="M32" s="145">
        <v>482846126011</v>
      </c>
      <c r="N32" s="146"/>
      <c r="O32" s="145">
        <v>57500000000</v>
      </c>
      <c r="P32" s="146"/>
      <c r="Q32" s="1"/>
      <c r="U32" s="118">
        <v>482846126011</v>
      </c>
      <c r="V32" s="34"/>
      <c r="W32" s="119">
        <f t="shared" si="0"/>
        <v>0</v>
      </c>
      <c r="X32" s="120">
        <f t="shared" si="1"/>
        <v>0</v>
      </c>
    </row>
    <row r="33" spans="2:24" ht="15" customHeight="1">
      <c r="B33" s="13"/>
      <c r="C33" s="12"/>
      <c r="D33" s="12" t="s">
        <v>515</v>
      </c>
      <c r="E33" s="12"/>
      <c r="F33" s="39"/>
      <c r="H33" s="13"/>
      <c r="I33" s="12"/>
      <c r="J33" s="12" t="s">
        <v>144</v>
      </c>
      <c r="K33" s="12"/>
      <c r="L33" s="23"/>
      <c r="M33" s="145">
        <f>SUM(M34,M37)</f>
        <v>62882243570</v>
      </c>
      <c r="N33" s="146"/>
      <c r="O33" s="145">
        <f>SUM(O34,O37)</f>
        <v>55089448944</v>
      </c>
      <c r="P33" s="146"/>
      <c r="Q33" s="1"/>
      <c r="U33" s="118">
        <v>62882243570</v>
      </c>
      <c r="V33" s="34"/>
      <c r="W33" s="119">
        <f t="shared" si="0"/>
        <v>0</v>
      </c>
      <c r="X33" s="120">
        <f t="shared" si="1"/>
        <v>0</v>
      </c>
    </row>
    <row r="34" spans="2:24" ht="15" hidden="1" customHeight="1">
      <c r="B34" s="45"/>
      <c r="C34" s="46"/>
      <c r="D34" s="46"/>
      <c r="E34" s="46" t="s">
        <v>38</v>
      </c>
      <c r="F34" s="48"/>
      <c r="H34" s="13"/>
      <c r="I34" s="12"/>
      <c r="J34" s="12"/>
      <c r="K34" s="12" t="s">
        <v>38</v>
      </c>
      <c r="L34" s="23"/>
      <c r="M34" s="145">
        <f>SUM(M35:M36)</f>
        <v>0</v>
      </c>
      <c r="N34" s="146"/>
      <c r="O34" s="145">
        <f>SUM(O35:O36)</f>
        <v>0</v>
      </c>
      <c r="P34" s="146"/>
      <c r="Q34" s="1"/>
      <c r="U34" s="118">
        <v>0</v>
      </c>
      <c r="V34" s="34"/>
      <c r="W34" s="119">
        <f t="shared" si="0"/>
        <v>0</v>
      </c>
      <c r="X34" s="120">
        <f t="shared" si="1"/>
        <v>0</v>
      </c>
    </row>
    <row r="35" spans="2:24" ht="15" hidden="1" customHeight="1">
      <c r="B35" s="45"/>
      <c r="C35" s="46"/>
      <c r="D35" s="46"/>
      <c r="E35" s="46"/>
      <c r="F35" s="48" t="s">
        <v>516</v>
      </c>
      <c r="H35" s="13"/>
      <c r="I35" s="12"/>
      <c r="J35" s="12"/>
      <c r="K35" s="12"/>
      <c r="L35" s="23" t="s">
        <v>150</v>
      </c>
      <c r="M35" s="145">
        <v>0</v>
      </c>
      <c r="N35" s="146"/>
      <c r="O35" s="145">
        <v>0</v>
      </c>
      <c r="P35" s="146"/>
      <c r="Q35" s="1"/>
      <c r="U35" s="118">
        <v>0</v>
      </c>
      <c r="V35" s="34"/>
      <c r="W35" s="119">
        <f t="shared" si="0"/>
        <v>0</v>
      </c>
      <c r="X35" s="120">
        <f t="shared" si="1"/>
        <v>0</v>
      </c>
    </row>
    <row r="36" spans="2:24" ht="15" hidden="1" customHeight="1">
      <c r="B36" s="45"/>
      <c r="C36" s="46"/>
      <c r="D36" s="46"/>
      <c r="E36" s="46"/>
      <c r="F36" s="48" t="s">
        <v>517</v>
      </c>
      <c r="H36" s="13"/>
      <c r="I36" s="12"/>
      <c r="J36" s="12"/>
      <c r="K36" s="12"/>
      <c r="L36" s="23" t="s">
        <v>151</v>
      </c>
      <c r="M36" s="145">
        <v>0</v>
      </c>
      <c r="N36" s="146"/>
      <c r="O36" s="145">
        <v>0</v>
      </c>
      <c r="P36" s="146"/>
      <c r="Q36" s="1"/>
      <c r="U36" s="118">
        <v>0</v>
      </c>
      <c r="V36" s="34"/>
      <c r="W36" s="119">
        <f t="shared" si="0"/>
        <v>0</v>
      </c>
      <c r="X36" s="120">
        <f t="shared" si="1"/>
        <v>0</v>
      </c>
    </row>
    <row r="37" spans="2:24" ht="15" hidden="1" customHeight="1">
      <c r="B37" s="45"/>
      <c r="C37" s="46"/>
      <c r="D37" s="46"/>
      <c r="E37" s="46" t="s">
        <v>39</v>
      </c>
      <c r="F37" s="48"/>
      <c r="H37" s="13"/>
      <c r="I37" s="12"/>
      <c r="J37" s="12"/>
      <c r="K37" s="12" t="s">
        <v>39</v>
      </c>
      <c r="L37" s="23"/>
      <c r="M37" s="145">
        <f>SUM(M38:M39)</f>
        <v>62882243570</v>
      </c>
      <c r="N37" s="146"/>
      <c r="O37" s="145">
        <f>SUM(O38:O39)</f>
        <v>55089448944</v>
      </c>
      <c r="P37" s="146"/>
      <c r="Q37" s="1"/>
      <c r="U37" s="118">
        <v>62882243570</v>
      </c>
      <c r="V37" s="34"/>
      <c r="W37" s="119">
        <f t="shared" si="0"/>
        <v>0</v>
      </c>
      <c r="X37" s="120">
        <f t="shared" si="1"/>
        <v>0</v>
      </c>
    </row>
    <row r="38" spans="2:24" ht="15" hidden="1" customHeight="1">
      <c r="B38" s="45"/>
      <c r="C38" s="46"/>
      <c r="D38" s="46"/>
      <c r="E38" s="46"/>
      <c r="F38" s="48" t="s">
        <v>40</v>
      </c>
      <c r="H38" s="13"/>
      <c r="I38" s="12"/>
      <c r="J38" s="12"/>
      <c r="K38" s="12"/>
      <c r="L38" s="23" t="s">
        <v>40</v>
      </c>
      <c r="M38" s="145">
        <v>40282429428</v>
      </c>
      <c r="N38" s="146"/>
      <c r="O38" s="145">
        <v>32365067995</v>
      </c>
      <c r="P38" s="146"/>
      <c r="Q38" s="1"/>
      <c r="U38" s="118">
        <v>40282429428</v>
      </c>
      <c r="V38" s="34"/>
      <c r="W38" s="119">
        <f t="shared" si="0"/>
        <v>0</v>
      </c>
      <c r="X38" s="120">
        <f t="shared" si="1"/>
        <v>0</v>
      </c>
    </row>
    <row r="39" spans="2:24" ht="15" hidden="1" customHeight="1">
      <c r="B39" s="45"/>
      <c r="C39" s="46"/>
      <c r="D39" s="46"/>
      <c r="E39" s="46"/>
      <c r="F39" s="48" t="s">
        <v>41</v>
      </c>
      <c r="H39" s="13"/>
      <c r="I39" s="12"/>
      <c r="J39" s="12"/>
      <c r="K39" s="12"/>
      <c r="L39" s="23" t="s">
        <v>41</v>
      </c>
      <c r="M39" s="145">
        <v>22599814142</v>
      </c>
      <c r="N39" s="146"/>
      <c r="O39" s="145">
        <v>22724380949</v>
      </c>
      <c r="P39" s="146"/>
      <c r="Q39" s="1"/>
      <c r="U39" s="118">
        <v>22599814142</v>
      </c>
      <c r="V39" s="34"/>
      <c r="W39" s="119">
        <f t="shared" si="0"/>
        <v>0</v>
      </c>
      <c r="X39" s="120">
        <f t="shared" si="1"/>
        <v>0</v>
      </c>
    </row>
    <row r="40" spans="2:24" ht="15" customHeight="1">
      <c r="B40" s="13"/>
      <c r="C40" s="12"/>
      <c r="D40" s="12" t="s">
        <v>472</v>
      </c>
      <c r="E40" s="12"/>
      <c r="F40" s="39"/>
      <c r="H40" s="13"/>
      <c r="I40" s="12"/>
      <c r="J40" s="12" t="s">
        <v>238</v>
      </c>
      <c r="K40" s="12"/>
      <c r="L40" s="23"/>
      <c r="M40" s="145">
        <f>SUM(M41,M43)</f>
        <v>75200000000</v>
      </c>
      <c r="N40" s="146"/>
      <c r="O40" s="145">
        <f>SUM(O41,O43)</f>
        <v>53000000000</v>
      </c>
      <c r="P40" s="146"/>
      <c r="Q40" s="1"/>
      <c r="U40" s="118">
        <v>75200000000</v>
      </c>
      <c r="V40" s="34"/>
      <c r="W40" s="119">
        <f t="shared" si="0"/>
        <v>0</v>
      </c>
      <c r="X40" s="120">
        <f t="shared" si="1"/>
        <v>0</v>
      </c>
    </row>
    <row r="41" spans="2:24" ht="15" hidden="1" customHeight="1">
      <c r="B41" s="45"/>
      <c r="C41" s="46"/>
      <c r="D41" s="46"/>
      <c r="E41" s="46" t="s">
        <v>38</v>
      </c>
      <c r="F41" s="48"/>
      <c r="H41" s="13"/>
      <c r="I41" s="12"/>
      <c r="J41" s="12"/>
      <c r="K41" s="12" t="s">
        <v>239</v>
      </c>
      <c r="L41" s="23"/>
      <c r="M41" s="145">
        <f>SUM(M42)</f>
        <v>34200000000</v>
      </c>
      <c r="N41" s="146"/>
      <c r="O41" s="145">
        <f>SUM(O42)</f>
        <v>10000000000</v>
      </c>
      <c r="P41" s="146"/>
      <c r="Q41" s="1"/>
      <c r="U41" s="118">
        <v>34200000000</v>
      </c>
      <c r="V41" s="34"/>
      <c r="W41" s="119">
        <f t="shared" si="0"/>
        <v>0</v>
      </c>
      <c r="X41" s="120">
        <f t="shared" si="1"/>
        <v>0</v>
      </c>
    </row>
    <row r="42" spans="2:24" ht="15" hidden="1" customHeight="1">
      <c r="B42" s="45"/>
      <c r="C42" s="46"/>
      <c r="D42" s="46"/>
      <c r="E42" s="46"/>
      <c r="F42" s="48" t="s">
        <v>150</v>
      </c>
      <c r="H42" s="13"/>
      <c r="I42" s="12"/>
      <c r="J42" s="12"/>
      <c r="K42" s="12"/>
      <c r="L42" s="23" t="s">
        <v>240</v>
      </c>
      <c r="M42" s="145">
        <v>34200000000</v>
      </c>
      <c r="N42" s="146"/>
      <c r="O42" s="145">
        <v>10000000000</v>
      </c>
      <c r="P42" s="146"/>
      <c r="Q42" s="1"/>
      <c r="U42" s="118">
        <v>34200000000</v>
      </c>
      <c r="V42" s="34"/>
      <c r="W42" s="119">
        <f t="shared" si="0"/>
        <v>0</v>
      </c>
      <c r="X42" s="120">
        <f t="shared" si="1"/>
        <v>0</v>
      </c>
    </row>
    <row r="43" spans="2:24" ht="15" hidden="1" customHeight="1">
      <c r="B43" s="45"/>
      <c r="C43" s="46"/>
      <c r="D43" s="46"/>
      <c r="E43" s="46" t="s">
        <v>775</v>
      </c>
      <c r="F43" s="48"/>
      <c r="H43" s="13"/>
      <c r="I43" s="12"/>
      <c r="J43" s="12"/>
      <c r="K43" s="12" t="s">
        <v>453</v>
      </c>
      <c r="L43" s="23"/>
      <c r="M43" s="145">
        <f>SUM(M44)</f>
        <v>41000000000</v>
      </c>
      <c r="N43" s="146"/>
      <c r="O43" s="145">
        <f>SUM(O44)</f>
        <v>43000000000</v>
      </c>
      <c r="P43" s="146"/>
      <c r="Q43" s="1"/>
      <c r="U43" s="118">
        <v>41000000000</v>
      </c>
      <c r="V43" s="34"/>
      <c r="W43" s="119">
        <f t="shared" si="0"/>
        <v>0</v>
      </c>
      <c r="X43" s="120">
        <f t="shared" si="1"/>
        <v>0</v>
      </c>
    </row>
    <row r="44" spans="2:24" ht="15" hidden="1" customHeight="1">
      <c r="B44" s="45"/>
      <c r="C44" s="46"/>
      <c r="D44" s="46"/>
      <c r="E44" s="46"/>
      <c r="F44" s="48" t="s">
        <v>776</v>
      </c>
      <c r="H44" s="13"/>
      <c r="I44" s="12"/>
      <c r="J44" s="12"/>
      <c r="K44" s="12"/>
      <c r="L44" s="23" t="s">
        <v>454</v>
      </c>
      <c r="M44" s="145">
        <v>41000000000</v>
      </c>
      <c r="N44" s="146"/>
      <c r="O44" s="145">
        <v>43000000000</v>
      </c>
      <c r="P44" s="146"/>
      <c r="Q44" s="1"/>
      <c r="U44" s="118">
        <v>41000000000</v>
      </c>
      <c r="V44" s="34"/>
      <c r="W44" s="119">
        <f t="shared" si="0"/>
        <v>0</v>
      </c>
      <c r="X44" s="120">
        <f t="shared" si="1"/>
        <v>0</v>
      </c>
    </row>
    <row r="45" spans="2:24" ht="15" customHeight="1">
      <c r="B45" s="13"/>
      <c r="C45" s="12"/>
      <c r="D45" s="12" t="s">
        <v>829</v>
      </c>
      <c r="E45" s="12"/>
      <c r="F45" s="39"/>
      <c r="H45" s="13"/>
      <c r="I45" s="12"/>
      <c r="J45" s="12" t="s">
        <v>822</v>
      </c>
      <c r="K45" s="12"/>
      <c r="L45" s="23"/>
      <c r="M45" s="145">
        <f>SUM(M46:M47)</f>
        <v>11308587317</v>
      </c>
      <c r="N45" s="146"/>
      <c r="O45" s="145">
        <f>SUM(O46:O47)</f>
        <v>3117705830</v>
      </c>
      <c r="P45" s="146"/>
      <c r="Q45" s="1"/>
      <c r="U45" s="118">
        <v>11308587317</v>
      </c>
      <c r="V45" s="34"/>
      <c r="W45" s="119">
        <f t="shared" si="0"/>
        <v>0</v>
      </c>
      <c r="X45" s="120">
        <f t="shared" si="1"/>
        <v>0</v>
      </c>
    </row>
    <row r="46" spans="2:24" ht="15" hidden="1" customHeight="1">
      <c r="B46" s="45"/>
      <c r="C46" s="46"/>
      <c r="D46" s="46"/>
      <c r="E46" s="46" t="s">
        <v>821</v>
      </c>
      <c r="F46" s="48"/>
      <c r="H46" s="13"/>
      <c r="I46" s="12"/>
      <c r="J46" s="12"/>
      <c r="K46" s="12" t="s">
        <v>821</v>
      </c>
      <c r="L46" s="23"/>
      <c r="M46" s="145">
        <v>6500000000</v>
      </c>
      <c r="N46" s="146"/>
      <c r="O46" s="145">
        <v>2700000000</v>
      </c>
      <c r="P46" s="146"/>
      <c r="Q46" s="1"/>
      <c r="U46" s="118">
        <v>6500000000</v>
      </c>
      <c r="V46" s="34"/>
      <c r="W46" s="119">
        <f t="shared" si="0"/>
        <v>0</v>
      </c>
      <c r="X46" s="120">
        <f t="shared" si="1"/>
        <v>0</v>
      </c>
    </row>
    <row r="47" spans="2:24" ht="15" hidden="1" customHeight="1">
      <c r="B47" s="45"/>
      <c r="C47" s="46"/>
      <c r="D47" s="46"/>
      <c r="E47" s="46" t="s">
        <v>39</v>
      </c>
      <c r="F47" s="48"/>
      <c r="H47" s="13"/>
      <c r="I47" s="12"/>
      <c r="J47" s="12"/>
      <c r="K47" s="12" t="s">
        <v>39</v>
      </c>
      <c r="L47" s="23"/>
      <c r="M47" s="145">
        <v>4808587317</v>
      </c>
      <c r="N47" s="146"/>
      <c r="O47" s="145">
        <v>417705830</v>
      </c>
      <c r="P47" s="146"/>
      <c r="Q47" s="1"/>
      <c r="U47" s="118">
        <v>4808587317</v>
      </c>
      <c r="V47" s="34"/>
      <c r="W47" s="119">
        <f t="shared" si="0"/>
        <v>0</v>
      </c>
      <c r="X47" s="120">
        <f t="shared" si="1"/>
        <v>0</v>
      </c>
    </row>
    <row r="48" spans="2:24" ht="15" customHeight="1">
      <c r="B48" s="13"/>
      <c r="C48" s="12"/>
      <c r="D48" s="12" t="s">
        <v>954</v>
      </c>
      <c r="E48" s="12"/>
      <c r="F48" s="39"/>
      <c r="H48" s="13"/>
      <c r="I48" s="12"/>
      <c r="J48" s="12" t="s">
        <v>928</v>
      </c>
      <c r="K48" s="12"/>
      <c r="L48" s="23"/>
      <c r="M48" s="145">
        <v>5000000000</v>
      </c>
      <c r="N48" s="146"/>
      <c r="O48" s="145">
        <v>0</v>
      </c>
      <c r="P48" s="146"/>
      <c r="Q48" s="1"/>
      <c r="U48" s="118">
        <v>5000000000</v>
      </c>
      <c r="V48" s="34"/>
      <c r="W48" s="119"/>
      <c r="X48" s="120"/>
    </row>
    <row r="49" spans="2:24" ht="15" customHeight="1">
      <c r="B49" s="13"/>
      <c r="C49" s="12"/>
      <c r="D49" s="12" t="s">
        <v>955</v>
      </c>
      <c r="E49" s="12"/>
      <c r="F49" s="39"/>
      <c r="H49" s="13"/>
      <c r="I49" s="12"/>
      <c r="J49" s="12" t="s">
        <v>929</v>
      </c>
      <c r="K49" s="12"/>
      <c r="L49" s="23"/>
      <c r="M49" s="145">
        <v>27100000000</v>
      </c>
      <c r="N49" s="146"/>
      <c r="O49" s="145">
        <v>26100000000</v>
      </c>
      <c r="P49" s="146"/>
      <c r="Q49" s="1"/>
      <c r="U49" s="118">
        <v>27100000000</v>
      </c>
      <c r="V49" s="34"/>
      <c r="W49" s="119">
        <f t="shared" si="0"/>
        <v>0</v>
      </c>
      <c r="X49" s="120">
        <f t="shared" si="1"/>
        <v>0</v>
      </c>
    </row>
    <row r="50" spans="2:24" ht="15" customHeight="1">
      <c r="B50" s="13"/>
      <c r="C50" s="12"/>
      <c r="D50" s="12" t="s">
        <v>956</v>
      </c>
      <c r="E50" s="12"/>
      <c r="F50" s="39"/>
      <c r="H50" s="13"/>
      <c r="I50" s="12"/>
      <c r="J50" s="12" t="s">
        <v>930</v>
      </c>
      <c r="K50" s="12"/>
      <c r="L50" s="23"/>
      <c r="M50" s="145">
        <v>20500000</v>
      </c>
      <c r="N50" s="146"/>
      <c r="O50" s="145">
        <v>20500000</v>
      </c>
      <c r="P50" s="146"/>
      <c r="Q50" s="1"/>
      <c r="U50" s="118">
        <v>20500000</v>
      </c>
      <c r="V50" s="34"/>
      <c r="W50" s="119">
        <f t="shared" si="0"/>
        <v>0</v>
      </c>
      <c r="X50" s="120">
        <f t="shared" si="1"/>
        <v>0</v>
      </c>
    </row>
    <row r="51" spans="2:24" ht="15" customHeight="1">
      <c r="B51" s="13"/>
      <c r="C51" s="12"/>
      <c r="D51" s="12" t="s">
        <v>957</v>
      </c>
      <c r="E51" s="12"/>
      <c r="F51" s="39"/>
      <c r="H51" s="13"/>
      <c r="I51" s="12"/>
      <c r="J51" s="12" t="s">
        <v>931</v>
      </c>
      <c r="K51" s="12"/>
      <c r="L51" s="23"/>
      <c r="M51" s="145">
        <f>SUM(M52:M63)</f>
        <v>26959237581</v>
      </c>
      <c r="N51" s="146"/>
      <c r="O51" s="145">
        <f>SUM(O52:O63)</f>
        <v>21561706527</v>
      </c>
      <c r="P51" s="146"/>
      <c r="Q51" s="1"/>
      <c r="U51" s="118">
        <v>26959237581</v>
      </c>
      <c r="V51" s="34"/>
      <c r="W51" s="119">
        <f t="shared" si="0"/>
        <v>0</v>
      </c>
      <c r="X51" s="120">
        <f t="shared" si="1"/>
        <v>0</v>
      </c>
    </row>
    <row r="52" spans="2:24" ht="15" hidden="1" customHeight="1">
      <c r="B52" s="45"/>
      <c r="C52" s="46"/>
      <c r="D52" s="46"/>
      <c r="E52" s="46" t="s">
        <v>244</v>
      </c>
      <c r="F52" s="48"/>
      <c r="H52" s="13"/>
      <c r="I52" s="12"/>
      <c r="J52" s="12"/>
      <c r="K52" s="12" t="s">
        <v>244</v>
      </c>
      <c r="L52" s="23"/>
      <c r="M52" s="145">
        <v>10189781404</v>
      </c>
      <c r="N52" s="146"/>
      <c r="O52" s="145">
        <v>10077537985</v>
      </c>
      <c r="P52" s="146"/>
      <c r="Q52" s="1"/>
      <c r="U52" s="118">
        <v>10189781404</v>
      </c>
      <c r="V52" s="34"/>
      <c r="W52" s="119">
        <f t="shared" si="0"/>
        <v>0</v>
      </c>
      <c r="X52" s="120">
        <f t="shared" si="1"/>
        <v>0</v>
      </c>
    </row>
    <row r="53" spans="2:24" ht="15" hidden="1" customHeight="1">
      <c r="B53" s="45"/>
      <c r="C53" s="46"/>
      <c r="D53" s="46"/>
      <c r="E53" s="46" t="s">
        <v>261</v>
      </c>
      <c r="F53" s="48"/>
      <c r="H53" s="13"/>
      <c r="I53" s="12"/>
      <c r="J53" s="12"/>
      <c r="K53" s="12" t="s">
        <v>261</v>
      </c>
      <c r="L53" s="23"/>
      <c r="M53" s="145">
        <v>276838774</v>
      </c>
      <c r="N53" s="146"/>
      <c r="O53" s="145">
        <v>232637466</v>
      </c>
      <c r="P53" s="146"/>
      <c r="Q53" s="1"/>
      <c r="U53" s="118">
        <v>276838774</v>
      </c>
      <c r="V53" s="34"/>
      <c r="W53" s="119">
        <f t="shared" si="0"/>
        <v>0</v>
      </c>
      <c r="X53" s="120">
        <f t="shared" si="1"/>
        <v>0</v>
      </c>
    </row>
    <row r="54" spans="2:24" ht="15" hidden="1" customHeight="1">
      <c r="B54" s="45"/>
      <c r="C54" s="46"/>
      <c r="D54" s="46"/>
      <c r="E54" s="46" t="s">
        <v>871</v>
      </c>
      <c r="F54" s="48"/>
      <c r="H54" s="13"/>
      <c r="I54" s="12"/>
      <c r="J54" s="12"/>
      <c r="K54" s="12" t="s">
        <v>871</v>
      </c>
      <c r="L54" s="23"/>
      <c r="M54" s="145">
        <v>625263721</v>
      </c>
      <c r="N54" s="146"/>
      <c r="O54" s="145">
        <v>369600857</v>
      </c>
      <c r="P54" s="146"/>
      <c r="Q54" s="1"/>
      <c r="U54" s="118">
        <v>625263721</v>
      </c>
      <c r="V54" s="34"/>
      <c r="W54" s="119">
        <f t="shared" si="0"/>
        <v>0</v>
      </c>
      <c r="X54" s="120">
        <f t="shared" si="1"/>
        <v>0</v>
      </c>
    </row>
    <row r="55" spans="2:24" ht="15" hidden="1" customHeight="1">
      <c r="B55" s="45"/>
      <c r="C55" s="46"/>
      <c r="D55" s="46"/>
      <c r="E55" s="46" t="s">
        <v>872</v>
      </c>
      <c r="F55" s="48"/>
      <c r="H55" s="13"/>
      <c r="I55" s="12"/>
      <c r="J55" s="12"/>
      <c r="K55" s="12" t="s">
        <v>872</v>
      </c>
      <c r="L55" s="23"/>
      <c r="M55" s="145">
        <v>511145819</v>
      </c>
      <c r="N55" s="146"/>
      <c r="O55" s="145">
        <v>407807697</v>
      </c>
      <c r="P55" s="146"/>
      <c r="Q55" s="1"/>
      <c r="U55" s="118">
        <v>511145819</v>
      </c>
      <c r="V55" s="34"/>
      <c r="W55" s="119">
        <f t="shared" si="0"/>
        <v>0</v>
      </c>
      <c r="X55" s="120">
        <f t="shared" si="1"/>
        <v>0</v>
      </c>
    </row>
    <row r="56" spans="2:24" ht="15" hidden="1" customHeight="1">
      <c r="B56" s="45"/>
      <c r="C56" s="46"/>
      <c r="D56" s="46"/>
      <c r="E56" s="46" t="s">
        <v>873</v>
      </c>
      <c r="F56" s="48"/>
      <c r="H56" s="13"/>
      <c r="I56" s="12"/>
      <c r="J56" s="12"/>
      <c r="K56" s="12" t="s">
        <v>873</v>
      </c>
      <c r="L56" s="23"/>
      <c r="M56" s="145">
        <v>15129941614</v>
      </c>
      <c r="N56" s="146"/>
      <c r="O56" s="145">
        <v>10362067603</v>
      </c>
      <c r="P56" s="146"/>
      <c r="Q56" s="1"/>
      <c r="U56" s="118">
        <v>15129941614</v>
      </c>
      <c r="V56" s="34"/>
      <c r="W56" s="119">
        <f t="shared" si="0"/>
        <v>0</v>
      </c>
      <c r="X56" s="120">
        <f t="shared" si="1"/>
        <v>0</v>
      </c>
    </row>
    <row r="57" spans="2:24" ht="15" hidden="1" customHeight="1">
      <c r="B57" s="45"/>
      <c r="C57" s="46"/>
      <c r="D57" s="46"/>
      <c r="E57" s="46" t="s">
        <v>880</v>
      </c>
      <c r="F57" s="48"/>
      <c r="H57" s="13"/>
      <c r="I57" s="12"/>
      <c r="J57" s="12"/>
      <c r="K57" s="12" t="s">
        <v>922</v>
      </c>
      <c r="L57" s="23"/>
      <c r="M57" s="145">
        <v>30370129</v>
      </c>
      <c r="N57" s="146"/>
      <c r="O57" s="145">
        <v>22005013</v>
      </c>
      <c r="P57" s="146"/>
      <c r="Q57" s="1"/>
      <c r="U57" s="118">
        <v>30370129</v>
      </c>
      <c r="V57" s="34"/>
      <c r="W57" s="119">
        <f t="shared" si="0"/>
        <v>0</v>
      </c>
      <c r="X57" s="120">
        <f t="shared" si="1"/>
        <v>0</v>
      </c>
    </row>
    <row r="58" spans="2:24" ht="15" hidden="1" customHeight="1">
      <c r="B58" s="45"/>
      <c r="C58" s="46"/>
      <c r="D58" s="46"/>
      <c r="E58" s="46" t="s">
        <v>881</v>
      </c>
      <c r="F58" s="48"/>
      <c r="H58" s="13"/>
      <c r="I58" s="12"/>
      <c r="J58" s="12"/>
      <c r="K58" s="12" t="s">
        <v>916</v>
      </c>
      <c r="L58" s="23"/>
      <c r="M58" s="145">
        <v>70740622</v>
      </c>
      <c r="N58" s="146"/>
      <c r="O58" s="145">
        <v>36181833</v>
      </c>
      <c r="P58" s="146"/>
      <c r="Q58" s="1"/>
      <c r="U58" s="118">
        <v>70740622</v>
      </c>
      <c r="V58" s="34"/>
      <c r="W58" s="119">
        <f t="shared" si="0"/>
        <v>0</v>
      </c>
      <c r="X58" s="120">
        <f t="shared" si="1"/>
        <v>0</v>
      </c>
    </row>
    <row r="59" spans="2:24" ht="15" hidden="1" customHeight="1">
      <c r="B59" s="45"/>
      <c r="C59" s="46"/>
      <c r="D59" s="46"/>
      <c r="E59" s="46" t="s">
        <v>882</v>
      </c>
      <c r="F59" s="48"/>
      <c r="H59" s="13"/>
      <c r="I59" s="12"/>
      <c r="J59" s="12"/>
      <c r="K59" s="12" t="s">
        <v>917</v>
      </c>
      <c r="L59" s="23"/>
      <c r="M59" s="145">
        <v>2330320</v>
      </c>
      <c r="N59" s="146"/>
      <c r="O59" s="145">
        <v>4211524</v>
      </c>
      <c r="P59" s="146"/>
      <c r="Q59" s="1"/>
      <c r="U59" s="118">
        <v>2330320</v>
      </c>
      <c r="V59" s="34"/>
      <c r="W59" s="119">
        <f t="shared" si="0"/>
        <v>0</v>
      </c>
      <c r="X59" s="120">
        <f t="shared" si="1"/>
        <v>0</v>
      </c>
    </row>
    <row r="60" spans="2:24" ht="15" hidden="1" customHeight="1">
      <c r="B60" s="45"/>
      <c r="C60" s="46"/>
      <c r="D60" s="46"/>
      <c r="E60" s="46" t="s">
        <v>883</v>
      </c>
      <c r="F60" s="48"/>
      <c r="H60" s="13"/>
      <c r="I60" s="12"/>
      <c r="J60" s="12"/>
      <c r="K60" s="12" t="s">
        <v>918</v>
      </c>
      <c r="L60" s="23"/>
      <c r="M60" s="145">
        <v>496445</v>
      </c>
      <c r="N60" s="146"/>
      <c r="O60" s="145">
        <v>498302</v>
      </c>
      <c r="P60" s="146"/>
      <c r="Q60" s="1"/>
      <c r="U60" s="118">
        <v>496445</v>
      </c>
      <c r="V60" s="34"/>
      <c r="W60" s="119">
        <f t="shared" si="0"/>
        <v>0</v>
      </c>
      <c r="X60" s="120">
        <f t="shared" si="1"/>
        <v>0</v>
      </c>
    </row>
    <row r="61" spans="2:24" ht="14.25" hidden="1" customHeight="1">
      <c r="B61" s="45"/>
      <c r="C61" s="46"/>
      <c r="D61" s="46"/>
      <c r="E61" s="46" t="s">
        <v>884</v>
      </c>
      <c r="F61" s="48"/>
      <c r="H61" s="13"/>
      <c r="I61" s="12"/>
      <c r="J61" s="12"/>
      <c r="K61" s="12" t="s">
        <v>919</v>
      </c>
      <c r="L61" s="23"/>
      <c r="M61" s="145">
        <v>256305</v>
      </c>
      <c r="N61" s="146"/>
      <c r="O61" s="145">
        <v>241387</v>
      </c>
      <c r="P61" s="146"/>
      <c r="Q61" s="1"/>
      <c r="U61" s="118">
        <v>256305</v>
      </c>
      <c r="V61" s="34"/>
      <c r="W61" s="119">
        <f t="shared" si="0"/>
        <v>0</v>
      </c>
      <c r="X61" s="120">
        <f t="shared" si="1"/>
        <v>0</v>
      </c>
    </row>
    <row r="62" spans="2:24" ht="15" hidden="1" customHeight="1">
      <c r="B62" s="45"/>
      <c r="C62" s="46"/>
      <c r="D62" s="46"/>
      <c r="E62" s="46" t="s">
        <v>885</v>
      </c>
      <c r="F62" s="48"/>
      <c r="H62" s="13"/>
      <c r="I62" s="12"/>
      <c r="J62" s="12"/>
      <c r="K62" s="12" t="s">
        <v>920</v>
      </c>
      <c r="L62" s="23"/>
      <c r="M62" s="145">
        <v>121955078</v>
      </c>
      <c r="N62" s="146"/>
      <c r="O62" s="145">
        <v>48793059</v>
      </c>
      <c r="P62" s="146"/>
      <c r="Q62" s="1"/>
      <c r="U62" s="118">
        <v>121955078</v>
      </c>
      <c r="V62" s="34"/>
      <c r="W62" s="119">
        <f t="shared" si="0"/>
        <v>0</v>
      </c>
      <c r="X62" s="120">
        <f t="shared" si="1"/>
        <v>0</v>
      </c>
    </row>
    <row r="63" spans="2:24" ht="15" hidden="1" customHeight="1">
      <c r="B63" s="45"/>
      <c r="C63" s="46"/>
      <c r="D63" s="46"/>
      <c r="E63" s="46" t="s">
        <v>886</v>
      </c>
      <c r="F63" s="48"/>
      <c r="H63" s="13"/>
      <c r="I63" s="12"/>
      <c r="J63" s="12"/>
      <c r="K63" s="12" t="s">
        <v>921</v>
      </c>
      <c r="L63" s="23"/>
      <c r="M63" s="145">
        <v>117350</v>
      </c>
      <c r="N63" s="146"/>
      <c r="O63" s="145">
        <v>123801</v>
      </c>
      <c r="P63" s="146"/>
      <c r="Q63" s="1"/>
      <c r="U63" s="118">
        <v>117350</v>
      </c>
      <c r="V63" s="34"/>
      <c r="W63" s="119">
        <f t="shared" si="0"/>
        <v>0</v>
      </c>
      <c r="X63" s="120">
        <f t="shared" si="1"/>
        <v>0</v>
      </c>
    </row>
    <row r="64" spans="2:24" ht="15" customHeight="1">
      <c r="B64" s="13"/>
      <c r="C64" s="12"/>
      <c r="D64" s="12" t="s">
        <v>958</v>
      </c>
      <c r="E64" s="12"/>
      <c r="F64" s="39"/>
      <c r="H64" s="13"/>
      <c r="I64" s="12"/>
      <c r="J64" s="12" t="s">
        <v>932</v>
      </c>
      <c r="K64" s="12"/>
      <c r="L64" s="23"/>
      <c r="M64" s="145">
        <v>3000000000</v>
      </c>
      <c r="N64" s="146"/>
      <c r="O64" s="145">
        <v>3000000000</v>
      </c>
      <c r="P64" s="146"/>
      <c r="Q64" s="1"/>
      <c r="U64" s="118">
        <v>3000000000</v>
      </c>
      <c r="V64" s="34"/>
      <c r="W64" s="119">
        <f t="shared" si="0"/>
        <v>0</v>
      </c>
      <c r="X64" s="120">
        <f t="shared" si="1"/>
        <v>0</v>
      </c>
    </row>
    <row r="65" spans="2:24" ht="15" customHeight="1">
      <c r="B65" s="13"/>
      <c r="C65" s="12"/>
      <c r="D65" s="12" t="s">
        <v>959</v>
      </c>
      <c r="E65" s="12"/>
      <c r="F65" s="39"/>
      <c r="H65" s="13"/>
      <c r="I65" s="12"/>
      <c r="J65" s="12" t="s">
        <v>933</v>
      </c>
      <c r="K65" s="12"/>
      <c r="L65" s="23"/>
      <c r="M65" s="145">
        <v>0</v>
      </c>
      <c r="N65" s="146"/>
      <c r="O65" s="145">
        <v>3000000000</v>
      </c>
      <c r="P65" s="146"/>
      <c r="Q65" s="1"/>
      <c r="U65" s="118"/>
      <c r="V65" s="34"/>
      <c r="W65" s="119">
        <f t="shared" si="0"/>
        <v>0</v>
      </c>
      <c r="X65" s="120">
        <f t="shared" si="1"/>
        <v>0</v>
      </c>
    </row>
    <row r="66" spans="2:24" ht="15" customHeight="1">
      <c r="B66" s="13" t="s">
        <v>781</v>
      </c>
      <c r="C66" s="12"/>
      <c r="D66" s="12"/>
      <c r="E66" s="12"/>
      <c r="F66" s="39"/>
      <c r="H66" s="13" t="s">
        <v>751</v>
      </c>
      <c r="I66" s="12"/>
      <c r="J66" s="12"/>
      <c r="K66" s="12"/>
      <c r="L66" s="23"/>
      <c r="M66" s="145"/>
      <c r="N66" s="146">
        <f>SUM(N67,N89,N92)</f>
        <v>3095759947505</v>
      </c>
      <c r="O66" s="145"/>
      <c r="P66" s="146">
        <f>SUM(P67,P89,P92)</f>
        <v>2955461788202</v>
      </c>
      <c r="Q66" s="1"/>
      <c r="U66" s="118"/>
      <c r="V66" s="34">
        <v>3095759947505</v>
      </c>
      <c r="W66" s="119">
        <f t="shared" si="0"/>
        <v>0</v>
      </c>
      <c r="X66" s="120">
        <f t="shared" si="1"/>
        <v>0</v>
      </c>
    </row>
    <row r="67" spans="2:24" ht="15" customHeight="1">
      <c r="B67" s="13"/>
      <c r="C67" s="12" t="s">
        <v>518</v>
      </c>
      <c r="D67" s="12"/>
      <c r="E67" s="12"/>
      <c r="F67" s="39"/>
      <c r="H67" s="13"/>
      <c r="I67" s="12" t="s">
        <v>278</v>
      </c>
      <c r="J67" s="12"/>
      <c r="K67" s="12"/>
      <c r="L67" s="23"/>
      <c r="M67" s="145"/>
      <c r="N67" s="146">
        <f>SUM(M68,M71,M72,M73,M74,M75,M76,M77,M78,M79,M88,M82,M85)</f>
        <v>3090103316403</v>
      </c>
      <c r="O67" s="145"/>
      <c r="P67" s="146">
        <f>SUM(O68,O71,O72,O73,O74,O75,O76,O77,O78,O79,O88,O82,O85)</f>
        <v>2941954747162</v>
      </c>
      <c r="Q67" s="1"/>
      <c r="U67" s="118"/>
      <c r="V67" s="34">
        <v>3090103316403</v>
      </c>
      <c r="W67" s="119">
        <f t="shared" si="0"/>
        <v>0</v>
      </c>
      <c r="X67" s="120">
        <f t="shared" si="1"/>
        <v>0</v>
      </c>
    </row>
    <row r="68" spans="2:24" ht="15" customHeight="1">
      <c r="B68" s="13"/>
      <c r="C68" s="12"/>
      <c r="D68" s="12" t="s">
        <v>519</v>
      </c>
      <c r="E68" s="12"/>
      <c r="F68" s="39"/>
      <c r="H68" s="13"/>
      <c r="I68" s="12"/>
      <c r="J68" s="12" t="s">
        <v>42</v>
      </c>
      <c r="K68" s="12"/>
      <c r="L68" s="23"/>
      <c r="M68" s="145">
        <f>SUM(M69:M70)</f>
        <v>215535395445</v>
      </c>
      <c r="N68" s="146"/>
      <c r="O68" s="145">
        <f>SUM(O69:O70)</f>
        <v>211371805958</v>
      </c>
      <c r="P68" s="146"/>
      <c r="Q68" s="1"/>
      <c r="U68" s="118">
        <v>215535395445</v>
      </c>
      <c r="V68" s="34"/>
      <c r="W68" s="119">
        <f t="shared" si="0"/>
        <v>0</v>
      </c>
      <c r="X68" s="120">
        <f t="shared" si="1"/>
        <v>0</v>
      </c>
    </row>
    <row r="69" spans="2:24" ht="15" customHeight="1">
      <c r="B69" s="13"/>
      <c r="C69" s="12"/>
      <c r="D69" s="12"/>
      <c r="E69" s="12" t="s">
        <v>520</v>
      </c>
      <c r="F69" s="39"/>
      <c r="H69" s="13"/>
      <c r="I69" s="12"/>
      <c r="J69" s="12"/>
      <c r="K69" s="12" t="s">
        <v>260</v>
      </c>
      <c r="L69" s="23"/>
      <c r="M69" s="145">
        <v>185856785785</v>
      </c>
      <c r="N69" s="146"/>
      <c r="O69" s="145">
        <v>194655642578</v>
      </c>
      <c r="P69" s="146"/>
      <c r="Q69" s="1"/>
      <c r="U69" s="118">
        <v>185856785785</v>
      </c>
      <c r="V69" s="34"/>
      <c r="W69" s="119">
        <f t="shared" si="0"/>
        <v>0</v>
      </c>
      <c r="X69" s="120">
        <f t="shared" si="1"/>
        <v>0</v>
      </c>
    </row>
    <row r="70" spans="2:24" ht="15" customHeight="1">
      <c r="B70" s="13"/>
      <c r="C70" s="12"/>
      <c r="D70" s="12"/>
      <c r="E70" s="12" t="s">
        <v>521</v>
      </c>
      <c r="F70" s="39"/>
      <c r="H70" s="13"/>
      <c r="I70" s="12"/>
      <c r="J70" s="12"/>
      <c r="K70" s="12" t="s">
        <v>287</v>
      </c>
      <c r="L70" s="23"/>
      <c r="M70" s="145">
        <v>29678609660</v>
      </c>
      <c r="N70" s="146"/>
      <c r="O70" s="145">
        <v>16716163380</v>
      </c>
      <c r="P70" s="146"/>
      <c r="Q70" s="1"/>
      <c r="U70" s="118">
        <v>29678609660</v>
      </c>
      <c r="V70" s="34"/>
      <c r="W70" s="119">
        <f t="shared" si="0"/>
        <v>0</v>
      </c>
      <c r="X70" s="120">
        <f t="shared" si="1"/>
        <v>0</v>
      </c>
    </row>
    <row r="71" spans="2:24" ht="15" customHeight="1">
      <c r="B71" s="13"/>
      <c r="C71" s="12"/>
      <c r="D71" s="12" t="s">
        <v>475</v>
      </c>
      <c r="E71" s="12"/>
      <c r="F71" s="39"/>
      <c r="H71" s="13"/>
      <c r="I71" s="12"/>
      <c r="J71" s="12" t="s">
        <v>251</v>
      </c>
      <c r="K71" s="12"/>
      <c r="L71" s="23"/>
      <c r="M71" s="145">
        <v>43034222674</v>
      </c>
      <c r="N71" s="146"/>
      <c r="O71" s="145">
        <v>24309306202</v>
      </c>
      <c r="P71" s="146"/>
      <c r="Q71" s="1"/>
      <c r="U71" s="118">
        <v>43034222674</v>
      </c>
      <c r="V71" s="34"/>
      <c r="W71" s="119">
        <f t="shared" si="0"/>
        <v>0</v>
      </c>
      <c r="X71" s="120">
        <f t="shared" si="1"/>
        <v>0</v>
      </c>
    </row>
    <row r="72" spans="2:24" ht="15" customHeight="1">
      <c r="B72" s="13"/>
      <c r="C72" s="12"/>
      <c r="D72" s="12" t="s">
        <v>522</v>
      </c>
      <c r="E72" s="12"/>
      <c r="F72" s="39"/>
      <c r="H72" s="13"/>
      <c r="I72" s="12"/>
      <c r="J72" s="12" t="s">
        <v>252</v>
      </c>
      <c r="K72" s="12"/>
      <c r="L72" s="23"/>
      <c r="M72" s="145">
        <v>10130288255</v>
      </c>
      <c r="N72" s="146"/>
      <c r="O72" s="145">
        <v>5402280092</v>
      </c>
      <c r="P72" s="146"/>
      <c r="Q72" s="1"/>
      <c r="U72" s="118">
        <v>10130288255</v>
      </c>
      <c r="V72" s="34"/>
      <c r="W72" s="119">
        <f t="shared" si="0"/>
        <v>0</v>
      </c>
      <c r="X72" s="120">
        <f t="shared" si="1"/>
        <v>0</v>
      </c>
    </row>
    <row r="73" spans="2:24" ht="15" customHeight="1">
      <c r="B73" s="13"/>
      <c r="C73" s="12"/>
      <c r="D73" s="12" t="s">
        <v>523</v>
      </c>
      <c r="E73" s="12"/>
      <c r="F73" s="39"/>
      <c r="H73" s="13"/>
      <c r="I73" s="12"/>
      <c r="J73" s="12" t="s">
        <v>253</v>
      </c>
      <c r="K73" s="12"/>
      <c r="L73" s="23"/>
      <c r="M73" s="145">
        <v>374491811169</v>
      </c>
      <c r="N73" s="146"/>
      <c r="O73" s="145">
        <v>247230203941</v>
      </c>
      <c r="P73" s="146"/>
      <c r="Q73" s="1"/>
      <c r="U73" s="118">
        <v>374491811169</v>
      </c>
      <c r="V73" s="34"/>
      <c r="W73" s="119">
        <f t="shared" ref="W73:W133" si="4">IFERROR(M73-U73,0)</f>
        <v>0</v>
      </c>
      <c r="X73" s="120">
        <f t="shared" ref="X73:X133" si="5">IFERROR(N73-V73,0)</f>
        <v>0</v>
      </c>
    </row>
    <row r="74" spans="2:24" ht="15" customHeight="1">
      <c r="B74" s="13"/>
      <c r="C74" s="12"/>
      <c r="D74" s="12" t="s">
        <v>524</v>
      </c>
      <c r="E74" s="12"/>
      <c r="F74" s="39"/>
      <c r="H74" s="13"/>
      <c r="I74" s="12"/>
      <c r="J74" s="12" t="s">
        <v>254</v>
      </c>
      <c r="K74" s="12"/>
      <c r="L74" s="23"/>
      <c r="M74" s="145">
        <v>595803256115</v>
      </c>
      <c r="N74" s="146"/>
      <c r="O74" s="145">
        <v>556682225526</v>
      </c>
      <c r="P74" s="146"/>
      <c r="Q74" s="1"/>
      <c r="U74" s="118">
        <v>595803256115</v>
      </c>
      <c r="V74" s="34"/>
      <c r="W74" s="119">
        <f t="shared" si="4"/>
        <v>0</v>
      </c>
      <c r="X74" s="120">
        <f t="shared" si="5"/>
        <v>0</v>
      </c>
    </row>
    <row r="75" spans="2:24" ht="15" customHeight="1">
      <c r="B75" s="13"/>
      <c r="C75" s="12"/>
      <c r="D75" s="12" t="s">
        <v>525</v>
      </c>
      <c r="E75" s="12"/>
      <c r="F75" s="39"/>
      <c r="H75" s="13"/>
      <c r="I75" s="12"/>
      <c r="J75" s="12" t="s">
        <v>255</v>
      </c>
      <c r="K75" s="12"/>
      <c r="L75" s="23"/>
      <c r="M75" s="145">
        <v>809763518081</v>
      </c>
      <c r="N75" s="146"/>
      <c r="O75" s="145">
        <v>943977721916</v>
      </c>
      <c r="P75" s="146"/>
      <c r="Q75" s="1"/>
      <c r="U75" s="118">
        <v>809763518081</v>
      </c>
      <c r="V75" s="34"/>
      <c r="W75" s="119">
        <f t="shared" si="4"/>
        <v>0</v>
      </c>
      <c r="X75" s="120">
        <f t="shared" si="5"/>
        <v>0</v>
      </c>
    </row>
    <row r="76" spans="2:24" ht="15" customHeight="1">
      <c r="B76" s="13"/>
      <c r="C76" s="12"/>
      <c r="D76" s="12" t="s">
        <v>526</v>
      </c>
      <c r="E76" s="12"/>
      <c r="F76" s="39"/>
      <c r="H76" s="13"/>
      <c r="I76" s="12"/>
      <c r="J76" s="12" t="s">
        <v>256</v>
      </c>
      <c r="K76" s="12"/>
      <c r="L76" s="23"/>
      <c r="M76" s="145">
        <v>0</v>
      </c>
      <c r="N76" s="146"/>
      <c r="O76" s="145">
        <v>0</v>
      </c>
      <c r="P76" s="146"/>
      <c r="Q76" s="1"/>
      <c r="U76" s="118">
        <v>0</v>
      </c>
      <c r="V76" s="34"/>
      <c r="W76" s="119">
        <f t="shared" si="4"/>
        <v>0</v>
      </c>
      <c r="X76" s="120">
        <f t="shared" si="5"/>
        <v>0</v>
      </c>
    </row>
    <row r="77" spans="2:24" ht="15" customHeight="1">
      <c r="B77" s="13"/>
      <c r="C77" s="12"/>
      <c r="D77" s="12" t="s">
        <v>527</v>
      </c>
      <c r="E77" s="12"/>
      <c r="F77" s="39"/>
      <c r="H77" s="13"/>
      <c r="I77" s="12"/>
      <c r="J77" s="12" t="s">
        <v>257</v>
      </c>
      <c r="K77" s="12"/>
      <c r="L77" s="23"/>
      <c r="M77" s="145">
        <v>118500000000</v>
      </c>
      <c r="N77" s="146"/>
      <c r="O77" s="145">
        <v>103500000000</v>
      </c>
      <c r="P77" s="146"/>
      <c r="Q77" s="1"/>
      <c r="U77" s="118">
        <v>118500000000</v>
      </c>
      <c r="V77" s="34"/>
      <c r="W77" s="119">
        <f t="shared" si="4"/>
        <v>0</v>
      </c>
      <c r="X77" s="120">
        <f t="shared" si="5"/>
        <v>0</v>
      </c>
    </row>
    <row r="78" spans="2:24" ht="15" customHeight="1">
      <c r="B78" s="13"/>
      <c r="C78" s="12"/>
      <c r="D78" s="12" t="s">
        <v>528</v>
      </c>
      <c r="E78" s="12"/>
      <c r="F78" s="39"/>
      <c r="H78" s="13"/>
      <c r="I78" s="12"/>
      <c r="J78" s="12" t="s">
        <v>258</v>
      </c>
      <c r="K78" s="12"/>
      <c r="L78" s="23"/>
      <c r="M78" s="145">
        <v>256757794546</v>
      </c>
      <c r="N78" s="148"/>
      <c r="O78" s="145">
        <v>414324080675</v>
      </c>
      <c r="P78" s="148"/>
      <c r="Q78" s="1"/>
      <c r="U78" s="118">
        <v>256757794546</v>
      </c>
      <c r="V78" s="34"/>
      <c r="W78" s="119">
        <f t="shared" si="4"/>
        <v>0</v>
      </c>
      <c r="X78" s="120">
        <f t="shared" si="5"/>
        <v>0</v>
      </c>
    </row>
    <row r="79" spans="2:24" ht="15" customHeight="1">
      <c r="B79" s="13"/>
      <c r="C79" s="12"/>
      <c r="D79" s="12" t="s">
        <v>529</v>
      </c>
      <c r="E79" s="12"/>
      <c r="F79" s="39"/>
      <c r="H79" s="13"/>
      <c r="I79" s="12"/>
      <c r="J79" s="12" t="s">
        <v>259</v>
      </c>
      <c r="K79" s="12"/>
      <c r="L79" s="23"/>
      <c r="M79" s="145">
        <f>SUM(M80:M81)</f>
        <v>1213117400</v>
      </c>
      <c r="N79" s="146"/>
      <c r="O79" s="145">
        <f>SUM(O80:O81)</f>
        <v>17111321541</v>
      </c>
      <c r="P79" s="146"/>
      <c r="Q79" s="1"/>
      <c r="U79" s="118">
        <v>1213117400</v>
      </c>
      <c r="V79" s="34"/>
      <c r="W79" s="119">
        <f t="shared" si="4"/>
        <v>0</v>
      </c>
      <c r="X79" s="120">
        <f t="shared" si="5"/>
        <v>0</v>
      </c>
    </row>
    <row r="80" spans="2:24" ht="15" customHeight="1">
      <c r="B80" s="13"/>
      <c r="C80" s="12"/>
      <c r="D80" s="12"/>
      <c r="E80" s="12" t="s">
        <v>476</v>
      </c>
      <c r="F80" s="39"/>
      <c r="H80" s="13"/>
      <c r="I80" s="12"/>
      <c r="J80" s="12"/>
      <c r="K80" s="12" t="s">
        <v>185</v>
      </c>
      <c r="L80" s="23"/>
      <c r="M80" s="145">
        <v>1213117400</v>
      </c>
      <c r="N80" s="146"/>
      <c r="O80" s="145">
        <v>942136632</v>
      </c>
      <c r="P80" s="146"/>
      <c r="Q80" s="1"/>
      <c r="U80" s="118">
        <v>1213117400</v>
      </c>
      <c r="V80" s="34"/>
      <c r="W80" s="119">
        <f t="shared" si="4"/>
        <v>0</v>
      </c>
      <c r="X80" s="120">
        <f t="shared" si="5"/>
        <v>0</v>
      </c>
    </row>
    <row r="81" spans="2:24" ht="15" customHeight="1">
      <c r="B81" s="13"/>
      <c r="C81" s="12"/>
      <c r="D81" s="12"/>
      <c r="E81" s="12" t="s">
        <v>477</v>
      </c>
      <c r="F81" s="39"/>
      <c r="H81" s="13"/>
      <c r="I81" s="12"/>
      <c r="J81" s="12"/>
      <c r="K81" s="12" t="s">
        <v>418</v>
      </c>
      <c r="L81" s="23"/>
      <c r="M81" s="145">
        <v>0</v>
      </c>
      <c r="N81" s="146"/>
      <c r="O81" s="145">
        <v>16169184909</v>
      </c>
      <c r="P81" s="146"/>
      <c r="Q81" s="1"/>
      <c r="U81" s="118">
        <v>0</v>
      </c>
      <c r="V81" s="34"/>
      <c r="W81" s="119">
        <f t="shared" si="4"/>
        <v>0</v>
      </c>
      <c r="X81" s="120">
        <f t="shared" si="5"/>
        <v>0</v>
      </c>
    </row>
    <row r="82" spans="2:24" ht="15" customHeight="1">
      <c r="B82" s="13"/>
      <c r="C82" s="12"/>
      <c r="D82" s="12" t="s">
        <v>478</v>
      </c>
      <c r="E82" s="12"/>
      <c r="F82" s="39"/>
      <c r="H82" s="13"/>
      <c r="I82" s="12"/>
      <c r="J82" s="12" t="s">
        <v>263</v>
      </c>
      <c r="K82" s="12"/>
      <c r="L82" s="23"/>
      <c r="M82" s="145">
        <f>SUM(M83:M84)</f>
        <v>631000297460</v>
      </c>
      <c r="N82" s="146"/>
      <c r="O82" s="145">
        <f>SUM(O83:O84)</f>
        <v>391603370424</v>
      </c>
      <c r="P82" s="146"/>
      <c r="Q82" s="1"/>
      <c r="U82" s="118">
        <v>631000297460</v>
      </c>
      <c r="V82" s="34"/>
      <c r="W82" s="119">
        <f t="shared" si="4"/>
        <v>0</v>
      </c>
      <c r="X82" s="120">
        <f t="shared" si="5"/>
        <v>0</v>
      </c>
    </row>
    <row r="83" spans="2:24" ht="15" hidden="1" customHeight="1">
      <c r="B83" s="45"/>
      <c r="C83" s="46"/>
      <c r="D83" s="46"/>
      <c r="E83" s="46" t="s">
        <v>37</v>
      </c>
      <c r="F83" s="48"/>
      <c r="H83" s="13"/>
      <c r="I83" s="12"/>
      <c r="J83" s="12"/>
      <c r="K83" s="12" t="s">
        <v>37</v>
      </c>
      <c r="L83" s="23"/>
      <c r="M83" s="145">
        <v>495195450174</v>
      </c>
      <c r="N83" s="146"/>
      <c r="O83" s="145">
        <v>286278727200</v>
      </c>
      <c r="P83" s="146"/>
      <c r="Q83" s="1"/>
      <c r="U83" s="118">
        <v>495195450174</v>
      </c>
      <c r="V83" s="34"/>
      <c r="W83" s="119">
        <f t="shared" si="4"/>
        <v>0</v>
      </c>
      <c r="X83" s="120">
        <f t="shared" si="5"/>
        <v>0</v>
      </c>
    </row>
    <row r="84" spans="2:24" ht="15" hidden="1" customHeight="1">
      <c r="B84" s="45"/>
      <c r="C84" s="46"/>
      <c r="D84" s="46"/>
      <c r="E84" s="46" t="s">
        <v>530</v>
      </c>
      <c r="F84" s="48"/>
      <c r="H84" s="13"/>
      <c r="I84" s="12"/>
      <c r="J84" s="12"/>
      <c r="K84" s="12" t="s">
        <v>232</v>
      </c>
      <c r="L84" s="23"/>
      <c r="M84" s="145">
        <v>135804847286</v>
      </c>
      <c r="N84" s="146"/>
      <c r="O84" s="145">
        <v>105324643224</v>
      </c>
      <c r="P84" s="146"/>
      <c r="Q84" s="1"/>
      <c r="U84" s="118">
        <v>135804847286</v>
      </c>
      <c r="V84" s="34"/>
      <c r="W84" s="119">
        <f t="shared" si="4"/>
        <v>0</v>
      </c>
      <c r="X84" s="120">
        <f t="shared" si="5"/>
        <v>0</v>
      </c>
    </row>
    <row r="85" spans="2:24" ht="15" customHeight="1">
      <c r="B85" s="13"/>
      <c r="C85" s="33"/>
      <c r="D85" s="12" t="s">
        <v>862</v>
      </c>
      <c r="E85" s="12"/>
      <c r="F85" s="39"/>
      <c r="H85" s="13"/>
      <c r="I85" s="12"/>
      <c r="J85" s="12" t="s">
        <v>859</v>
      </c>
      <c r="K85" s="12"/>
      <c r="L85" s="23"/>
      <c r="M85" s="145">
        <f>SUM(M86:M87)</f>
        <v>26299720209</v>
      </c>
      <c r="N85" s="146"/>
      <c r="O85" s="145">
        <f>SUM(O86:O87)</f>
        <v>22403136317</v>
      </c>
      <c r="P85" s="146"/>
      <c r="Q85" s="1"/>
      <c r="U85" s="118">
        <v>26299720209</v>
      </c>
      <c r="V85" s="34"/>
      <c r="W85" s="119">
        <f t="shared" si="4"/>
        <v>0</v>
      </c>
      <c r="X85" s="120">
        <f t="shared" si="5"/>
        <v>0</v>
      </c>
    </row>
    <row r="86" spans="2:24" ht="15" hidden="1" customHeight="1">
      <c r="B86" s="45"/>
      <c r="C86" s="46"/>
      <c r="D86" s="157"/>
      <c r="E86" s="46" t="s">
        <v>857</v>
      </c>
      <c r="F86" s="48"/>
      <c r="H86" s="13"/>
      <c r="I86" s="12"/>
      <c r="J86" s="12"/>
      <c r="K86" s="12" t="s">
        <v>842</v>
      </c>
      <c r="L86" s="23"/>
      <c r="M86" s="145">
        <v>9622084935</v>
      </c>
      <c r="N86" s="146"/>
      <c r="O86" s="145">
        <v>7701210605</v>
      </c>
      <c r="P86" s="146"/>
      <c r="Q86" s="1"/>
      <c r="U86" s="118">
        <v>9622084935</v>
      </c>
      <c r="V86" s="34"/>
      <c r="W86" s="119">
        <f t="shared" si="4"/>
        <v>0</v>
      </c>
      <c r="X86" s="120">
        <f t="shared" si="5"/>
        <v>0</v>
      </c>
    </row>
    <row r="87" spans="2:24" ht="15" hidden="1" customHeight="1">
      <c r="B87" s="45"/>
      <c r="C87" s="46"/>
      <c r="D87" s="157"/>
      <c r="E87" s="46" t="s">
        <v>858</v>
      </c>
      <c r="F87" s="48"/>
      <c r="H87" s="13"/>
      <c r="I87" s="12"/>
      <c r="J87" s="12"/>
      <c r="K87" s="12" t="s">
        <v>843</v>
      </c>
      <c r="L87" s="23"/>
      <c r="M87" s="145">
        <v>16677635274</v>
      </c>
      <c r="N87" s="146"/>
      <c r="O87" s="145">
        <v>14701925712</v>
      </c>
      <c r="P87" s="146"/>
      <c r="Q87" s="1"/>
      <c r="U87" s="118">
        <v>16677635274</v>
      </c>
      <c r="V87" s="34"/>
      <c r="W87" s="119">
        <f t="shared" si="4"/>
        <v>0</v>
      </c>
      <c r="X87" s="120">
        <f t="shared" si="5"/>
        <v>0</v>
      </c>
    </row>
    <row r="88" spans="2:24" ht="15" customHeight="1">
      <c r="B88" s="13"/>
      <c r="C88" s="12"/>
      <c r="D88" s="12" t="s">
        <v>861</v>
      </c>
      <c r="E88" s="12"/>
      <c r="F88" s="39"/>
      <c r="H88" s="13"/>
      <c r="I88" s="12"/>
      <c r="J88" s="12" t="s">
        <v>860</v>
      </c>
      <c r="K88" s="12"/>
      <c r="L88" s="23"/>
      <c r="M88" s="145">
        <v>7573895049</v>
      </c>
      <c r="N88" s="146"/>
      <c r="O88" s="145">
        <v>4039294570</v>
      </c>
      <c r="P88" s="146"/>
      <c r="Q88" s="1"/>
      <c r="U88" s="118">
        <v>7573895049</v>
      </c>
      <c r="V88" s="34"/>
      <c r="W88" s="119">
        <f t="shared" si="4"/>
        <v>0</v>
      </c>
      <c r="X88" s="120">
        <f t="shared" si="5"/>
        <v>0</v>
      </c>
    </row>
    <row r="89" spans="2:24" ht="15" customHeight="1">
      <c r="B89" s="13"/>
      <c r="C89" s="12" t="s">
        <v>531</v>
      </c>
      <c r="D89" s="12"/>
      <c r="E89" s="12"/>
      <c r="F89" s="39"/>
      <c r="H89" s="13"/>
      <c r="I89" s="12" t="s">
        <v>414</v>
      </c>
      <c r="J89" s="12"/>
      <c r="K89" s="12"/>
      <c r="L89" s="23"/>
      <c r="M89" s="145"/>
      <c r="N89" s="146">
        <f>SUM(M90:M91)</f>
        <v>2801285650</v>
      </c>
      <c r="O89" s="145"/>
      <c r="P89" s="146">
        <f>SUM(O90:O91)</f>
        <v>10963742800</v>
      </c>
      <c r="Q89" s="1"/>
      <c r="U89" s="118"/>
      <c r="V89" s="34">
        <v>2801285650</v>
      </c>
      <c r="W89" s="119">
        <f t="shared" si="4"/>
        <v>0</v>
      </c>
      <c r="X89" s="120">
        <f t="shared" si="5"/>
        <v>0</v>
      </c>
    </row>
    <row r="90" spans="2:24" ht="15" customHeight="1">
      <c r="B90" s="13"/>
      <c r="C90" s="12"/>
      <c r="D90" s="12" t="s">
        <v>532</v>
      </c>
      <c r="E90" s="12"/>
      <c r="F90" s="39"/>
      <c r="H90" s="13"/>
      <c r="I90" s="12"/>
      <c r="J90" s="12" t="s">
        <v>262</v>
      </c>
      <c r="K90" s="12"/>
      <c r="L90" s="23"/>
      <c r="M90" s="145">
        <v>2801285650</v>
      </c>
      <c r="N90" s="146"/>
      <c r="O90" s="145">
        <v>10963742800</v>
      </c>
      <c r="P90" s="146"/>
      <c r="Q90" s="1"/>
      <c r="U90" s="118">
        <v>2801285650</v>
      </c>
      <c r="V90" s="34"/>
      <c r="W90" s="119">
        <f t="shared" si="4"/>
        <v>0</v>
      </c>
      <c r="X90" s="120">
        <f t="shared" si="5"/>
        <v>0</v>
      </c>
    </row>
    <row r="91" spans="2:24" ht="15" customHeight="1">
      <c r="B91" s="13"/>
      <c r="C91" s="12"/>
      <c r="D91" s="12" t="s">
        <v>533</v>
      </c>
      <c r="E91" s="12"/>
      <c r="F91" s="39"/>
      <c r="H91" s="13"/>
      <c r="I91" s="12"/>
      <c r="J91" s="12" t="s">
        <v>455</v>
      </c>
      <c r="K91" s="12"/>
      <c r="L91" s="23"/>
      <c r="M91" s="145">
        <v>0</v>
      </c>
      <c r="N91" s="146"/>
      <c r="O91" s="145">
        <v>0</v>
      </c>
      <c r="P91" s="146"/>
      <c r="Q91" s="1"/>
      <c r="U91" s="118">
        <v>0</v>
      </c>
      <c r="V91" s="34"/>
      <c r="W91" s="119">
        <f t="shared" si="4"/>
        <v>0</v>
      </c>
      <c r="X91" s="120">
        <f t="shared" si="5"/>
        <v>0</v>
      </c>
    </row>
    <row r="92" spans="2:24" ht="15" customHeight="1">
      <c r="B92" s="13"/>
      <c r="C92" s="12" t="s">
        <v>534</v>
      </c>
      <c r="D92" s="12"/>
      <c r="E92" s="12"/>
      <c r="F92" s="39"/>
      <c r="H92" s="13"/>
      <c r="I92" s="12" t="s">
        <v>415</v>
      </c>
      <c r="J92" s="12"/>
      <c r="K92" s="12"/>
      <c r="L92" s="23"/>
      <c r="M92" s="145"/>
      <c r="N92" s="146">
        <f>SUM(M93,M96)</f>
        <v>2855345452</v>
      </c>
      <c r="O92" s="145"/>
      <c r="P92" s="146">
        <f>SUM(O93,O96)</f>
        <v>2543298240</v>
      </c>
      <c r="Q92" s="1"/>
      <c r="U92" s="118"/>
      <c r="V92" s="34">
        <v>2855345452</v>
      </c>
      <c r="W92" s="119">
        <f t="shared" si="4"/>
        <v>0</v>
      </c>
      <c r="X92" s="120">
        <f t="shared" si="5"/>
        <v>0</v>
      </c>
    </row>
    <row r="93" spans="2:24" ht="15" customHeight="1">
      <c r="B93" s="13"/>
      <c r="C93" s="12"/>
      <c r="D93" s="12" t="s">
        <v>473</v>
      </c>
      <c r="E93" s="12"/>
      <c r="F93" s="39"/>
      <c r="H93" s="13"/>
      <c r="I93" s="12"/>
      <c r="J93" s="12" t="s">
        <v>403</v>
      </c>
      <c r="K93" s="12"/>
      <c r="L93" s="23"/>
      <c r="M93" s="145">
        <f>+M94</f>
        <v>1876417500</v>
      </c>
      <c r="N93" s="149"/>
      <c r="O93" s="145">
        <f>+O94</f>
        <v>2039771000</v>
      </c>
      <c r="P93" s="150"/>
      <c r="Q93" s="1"/>
      <c r="U93" s="118">
        <v>1876417500</v>
      </c>
      <c r="V93" s="34"/>
      <c r="W93" s="119">
        <f t="shared" si="4"/>
        <v>0</v>
      </c>
      <c r="X93" s="120">
        <f t="shared" si="5"/>
        <v>0</v>
      </c>
    </row>
    <row r="94" spans="2:24" ht="15" hidden="1" customHeight="1">
      <c r="B94" s="45"/>
      <c r="C94" s="46"/>
      <c r="D94" s="46"/>
      <c r="E94" s="46" t="s">
        <v>535</v>
      </c>
      <c r="F94" s="48"/>
      <c r="H94" s="13"/>
      <c r="I94" s="12"/>
      <c r="J94" s="12"/>
      <c r="K94" s="12" t="s">
        <v>404</v>
      </c>
      <c r="L94" s="23"/>
      <c r="M94" s="145">
        <f>+M95</f>
        <v>1876417500</v>
      </c>
      <c r="N94" s="149"/>
      <c r="O94" s="145">
        <f>+O95</f>
        <v>2039771000</v>
      </c>
      <c r="P94" s="150"/>
      <c r="Q94" s="1"/>
      <c r="U94" s="118">
        <v>1876417500</v>
      </c>
      <c r="V94" s="34"/>
      <c r="W94" s="119">
        <f t="shared" si="4"/>
        <v>0</v>
      </c>
      <c r="X94" s="120">
        <f t="shared" si="5"/>
        <v>0</v>
      </c>
    </row>
    <row r="95" spans="2:24" ht="15" hidden="1" customHeight="1">
      <c r="B95" s="45"/>
      <c r="C95" s="46"/>
      <c r="D95" s="46"/>
      <c r="E95" s="46"/>
      <c r="F95" s="48" t="s">
        <v>536</v>
      </c>
      <c r="H95" s="13"/>
      <c r="I95" s="12"/>
      <c r="J95" s="12"/>
      <c r="K95" s="12"/>
      <c r="L95" s="23" t="s">
        <v>405</v>
      </c>
      <c r="M95" s="145">
        <v>1876417500</v>
      </c>
      <c r="N95" s="149"/>
      <c r="O95" s="145">
        <v>2039771000</v>
      </c>
      <c r="P95" s="150"/>
      <c r="Q95" s="1"/>
      <c r="U95" s="118">
        <v>1876417500</v>
      </c>
      <c r="V95" s="34"/>
      <c r="W95" s="119">
        <f t="shared" si="4"/>
        <v>0</v>
      </c>
      <c r="X95" s="120">
        <f t="shared" si="5"/>
        <v>0</v>
      </c>
    </row>
    <row r="96" spans="2:24" ht="15" customHeight="1">
      <c r="B96" s="13"/>
      <c r="C96" s="12"/>
      <c r="D96" s="12" t="s">
        <v>474</v>
      </c>
      <c r="E96" s="12"/>
      <c r="F96" s="39"/>
      <c r="H96" s="13"/>
      <c r="I96" s="12"/>
      <c r="J96" s="12" t="s">
        <v>412</v>
      </c>
      <c r="K96" s="12"/>
      <c r="L96" s="23"/>
      <c r="M96" s="145">
        <f>SUM(M97,M100,M103)</f>
        <v>978927952</v>
      </c>
      <c r="N96" s="149"/>
      <c r="O96" s="145">
        <f>SUM(O97,O100,O103)</f>
        <v>503527240</v>
      </c>
      <c r="P96" s="150"/>
      <c r="Q96" s="1"/>
      <c r="U96" s="118">
        <v>978927952</v>
      </c>
      <c r="V96" s="34"/>
      <c r="W96" s="119">
        <f t="shared" si="4"/>
        <v>0</v>
      </c>
      <c r="X96" s="120">
        <f t="shared" si="5"/>
        <v>0</v>
      </c>
    </row>
    <row r="97" spans="2:24" ht="15" hidden="1" customHeight="1">
      <c r="B97" s="45"/>
      <c r="C97" s="46"/>
      <c r="D97" s="46"/>
      <c r="E97" s="46" t="s">
        <v>402</v>
      </c>
      <c r="F97" s="48"/>
      <c r="H97" s="13"/>
      <c r="I97" s="12"/>
      <c r="J97" s="12"/>
      <c r="K97" s="12" t="s">
        <v>408</v>
      </c>
      <c r="L97" s="23"/>
      <c r="M97" s="145">
        <f>SUM(M98:M99)</f>
        <v>503160324</v>
      </c>
      <c r="N97" s="149"/>
      <c r="O97" s="145">
        <f>SUM(O98:O99)</f>
        <v>37272000</v>
      </c>
      <c r="P97" s="150"/>
      <c r="Q97" s="1"/>
      <c r="U97" s="118">
        <v>503160324</v>
      </c>
      <c r="V97" s="34"/>
      <c r="W97" s="119">
        <f t="shared" si="4"/>
        <v>0</v>
      </c>
      <c r="X97" s="120">
        <f t="shared" si="5"/>
        <v>0</v>
      </c>
    </row>
    <row r="98" spans="2:24" ht="15" hidden="1" customHeight="1">
      <c r="B98" s="45"/>
      <c r="C98" s="46"/>
      <c r="D98" s="46"/>
      <c r="E98" s="46"/>
      <c r="F98" s="48" t="s">
        <v>609</v>
      </c>
      <c r="H98" s="13"/>
      <c r="I98" s="12"/>
      <c r="J98" s="12"/>
      <c r="K98" s="12"/>
      <c r="L98" s="23" t="s">
        <v>406</v>
      </c>
      <c r="M98" s="145">
        <v>373688324</v>
      </c>
      <c r="N98" s="149"/>
      <c r="O98" s="145">
        <v>0</v>
      </c>
      <c r="P98" s="150"/>
      <c r="Q98" s="1"/>
      <c r="U98" s="118">
        <v>373688324</v>
      </c>
      <c r="V98" s="34"/>
      <c r="W98" s="119">
        <f t="shared" si="4"/>
        <v>0</v>
      </c>
      <c r="X98" s="120">
        <f t="shared" si="5"/>
        <v>0</v>
      </c>
    </row>
    <row r="99" spans="2:24" ht="15" hidden="1" customHeight="1">
      <c r="B99" s="45"/>
      <c r="C99" s="46"/>
      <c r="D99" s="46"/>
      <c r="E99" s="46"/>
      <c r="F99" s="48" t="s">
        <v>826</v>
      </c>
      <c r="H99" s="13"/>
      <c r="I99" s="12"/>
      <c r="J99" s="12"/>
      <c r="K99" s="12"/>
      <c r="L99" s="23" t="s">
        <v>407</v>
      </c>
      <c r="M99" s="145">
        <v>129472000</v>
      </c>
      <c r="N99" s="149"/>
      <c r="O99" s="145">
        <v>37272000</v>
      </c>
      <c r="P99" s="150"/>
      <c r="Q99" s="1"/>
      <c r="U99" s="118">
        <v>129472000</v>
      </c>
      <c r="V99" s="34"/>
      <c r="W99" s="119">
        <f t="shared" si="4"/>
        <v>0</v>
      </c>
      <c r="X99" s="120">
        <f t="shared" si="5"/>
        <v>0</v>
      </c>
    </row>
    <row r="100" spans="2:24" ht="15" hidden="1" customHeight="1">
      <c r="B100" s="45"/>
      <c r="C100" s="46"/>
      <c r="D100" s="46"/>
      <c r="E100" s="46" t="s">
        <v>610</v>
      </c>
      <c r="F100" s="48"/>
      <c r="H100" s="13"/>
      <c r="I100" s="12"/>
      <c r="J100" s="12"/>
      <c r="K100" s="12" t="s">
        <v>409</v>
      </c>
      <c r="L100" s="23"/>
      <c r="M100" s="145">
        <f>SUM(M101:M102)</f>
        <v>105000000</v>
      </c>
      <c r="N100" s="149"/>
      <c r="O100" s="145">
        <f>SUM(O101:O102)</f>
        <v>105000000</v>
      </c>
      <c r="P100" s="150"/>
      <c r="Q100" s="1"/>
      <c r="U100" s="118">
        <v>105000000</v>
      </c>
      <c r="V100" s="34"/>
      <c r="W100" s="119">
        <f t="shared" si="4"/>
        <v>0</v>
      </c>
      <c r="X100" s="120">
        <f t="shared" si="5"/>
        <v>0</v>
      </c>
    </row>
    <row r="101" spans="2:24" ht="15" hidden="1" customHeight="1">
      <c r="B101" s="45"/>
      <c r="C101" s="46"/>
      <c r="D101" s="46"/>
      <c r="E101" s="46"/>
      <c r="F101" s="48" t="s">
        <v>611</v>
      </c>
      <c r="H101" s="13"/>
      <c r="I101" s="12"/>
      <c r="J101" s="12"/>
      <c r="K101" s="12"/>
      <c r="L101" s="23" t="s">
        <v>410</v>
      </c>
      <c r="M101" s="145">
        <v>0</v>
      </c>
      <c r="N101" s="149"/>
      <c r="O101" s="145">
        <v>0</v>
      </c>
      <c r="P101" s="150"/>
      <c r="Q101" s="1"/>
      <c r="U101" s="118">
        <v>0</v>
      </c>
      <c r="V101" s="34"/>
      <c r="W101" s="119">
        <f t="shared" si="4"/>
        <v>0</v>
      </c>
      <c r="X101" s="120">
        <f t="shared" si="5"/>
        <v>0</v>
      </c>
    </row>
    <row r="102" spans="2:24" ht="15" hidden="1" customHeight="1">
      <c r="B102" s="45"/>
      <c r="C102" s="46"/>
      <c r="D102" s="46"/>
      <c r="E102" s="46"/>
      <c r="F102" s="48" t="s">
        <v>827</v>
      </c>
      <c r="H102" s="13"/>
      <c r="I102" s="12"/>
      <c r="J102" s="12"/>
      <c r="K102" s="12"/>
      <c r="L102" s="23" t="s">
        <v>411</v>
      </c>
      <c r="M102" s="145">
        <v>105000000</v>
      </c>
      <c r="N102" s="149"/>
      <c r="O102" s="145">
        <v>105000000</v>
      </c>
      <c r="P102" s="150"/>
      <c r="Q102" s="1"/>
      <c r="U102" s="118">
        <v>105000000</v>
      </c>
      <c r="V102" s="34"/>
      <c r="W102" s="119">
        <f t="shared" si="4"/>
        <v>0</v>
      </c>
      <c r="X102" s="120">
        <f t="shared" si="5"/>
        <v>0</v>
      </c>
    </row>
    <row r="103" spans="2:24" ht="15" hidden="1" customHeight="1">
      <c r="B103" s="45"/>
      <c r="C103" s="46"/>
      <c r="D103" s="46"/>
      <c r="E103" s="46" t="s">
        <v>828</v>
      </c>
      <c r="F103" s="48"/>
      <c r="H103" s="13"/>
      <c r="I103" s="12"/>
      <c r="J103" s="12"/>
      <c r="K103" s="12" t="s">
        <v>805</v>
      </c>
      <c r="L103" s="137"/>
      <c r="M103" s="145">
        <f>SUM(M104)</f>
        <v>370767628</v>
      </c>
      <c r="N103" s="149"/>
      <c r="O103" s="145">
        <f>SUM(O104)</f>
        <v>361255240</v>
      </c>
      <c r="P103" s="150"/>
      <c r="Q103" s="1"/>
      <c r="U103" s="118">
        <v>370767628</v>
      </c>
      <c r="V103" s="34"/>
      <c r="W103" s="119">
        <f t="shared" si="4"/>
        <v>0</v>
      </c>
      <c r="X103" s="120">
        <f t="shared" si="5"/>
        <v>0</v>
      </c>
    </row>
    <row r="104" spans="2:24" ht="15" hidden="1" customHeight="1">
      <c r="B104" s="45"/>
      <c r="C104" s="46"/>
      <c r="D104" s="46"/>
      <c r="E104" s="46"/>
      <c r="F104" s="48" t="s">
        <v>778</v>
      </c>
      <c r="H104" s="13"/>
      <c r="I104" s="12"/>
      <c r="J104" s="12"/>
      <c r="K104" s="12"/>
      <c r="L104" s="23" t="s">
        <v>804</v>
      </c>
      <c r="M104" s="145">
        <v>370767628</v>
      </c>
      <c r="N104" s="149"/>
      <c r="O104" s="145">
        <v>361255240</v>
      </c>
      <c r="P104" s="150"/>
      <c r="Q104" s="1"/>
      <c r="U104" s="118">
        <v>370767628</v>
      </c>
      <c r="V104" s="34"/>
      <c r="W104" s="119">
        <f t="shared" si="4"/>
        <v>0</v>
      </c>
      <c r="X104" s="120">
        <f t="shared" si="5"/>
        <v>0</v>
      </c>
    </row>
    <row r="105" spans="2:24" ht="15" customHeight="1">
      <c r="B105" s="13" t="s">
        <v>782</v>
      </c>
      <c r="C105" s="12"/>
      <c r="D105" s="12"/>
      <c r="E105" s="12"/>
      <c r="F105" s="39"/>
      <c r="H105" s="13" t="s">
        <v>752</v>
      </c>
      <c r="I105" s="12"/>
      <c r="J105" s="12"/>
      <c r="K105" s="12"/>
      <c r="L105" s="23"/>
      <c r="M105" s="145"/>
      <c r="N105" s="146">
        <f>SUM(M106)</f>
        <v>0</v>
      </c>
      <c r="O105" s="145"/>
      <c r="P105" s="146">
        <f>SUM(O106)</f>
        <v>1200000000</v>
      </c>
      <c r="Q105" s="1"/>
      <c r="U105" s="118"/>
      <c r="V105" s="34">
        <v>0</v>
      </c>
      <c r="W105" s="119">
        <f t="shared" si="4"/>
        <v>0</v>
      </c>
      <c r="X105" s="120">
        <f t="shared" si="5"/>
        <v>0</v>
      </c>
    </row>
    <row r="106" spans="2:24" ht="15" customHeight="1">
      <c r="B106" s="13"/>
      <c r="C106" s="12" t="s">
        <v>537</v>
      </c>
      <c r="D106" s="12"/>
      <c r="E106" s="12"/>
      <c r="F106" s="39"/>
      <c r="H106" s="13"/>
      <c r="I106" s="12" t="s">
        <v>413</v>
      </c>
      <c r="J106" s="12"/>
      <c r="K106" s="12"/>
      <c r="L106" s="23"/>
      <c r="M106" s="145">
        <v>0</v>
      </c>
      <c r="N106" s="146"/>
      <c r="O106" s="145">
        <v>1200000000</v>
      </c>
      <c r="P106" s="146"/>
      <c r="Q106" s="1"/>
      <c r="U106" s="118">
        <v>0</v>
      </c>
      <c r="V106" s="34"/>
      <c r="W106" s="119">
        <f t="shared" si="4"/>
        <v>0</v>
      </c>
      <c r="X106" s="120">
        <f t="shared" si="5"/>
        <v>0</v>
      </c>
    </row>
    <row r="107" spans="2:24" ht="15" customHeight="1">
      <c r="B107" s="13" t="s">
        <v>783</v>
      </c>
      <c r="C107" s="12"/>
      <c r="D107" s="12"/>
      <c r="E107" s="12"/>
      <c r="F107" s="39"/>
      <c r="H107" s="13" t="s">
        <v>753</v>
      </c>
      <c r="I107" s="12"/>
      <c r="J107" s="12"/>
      <c r="K107" s="12"/>
      <c r="L107" s="23"/>
      <c r="M107" s="145"/>
      <c r="N107" s="146">
        <f>SUM(N108:N108)</f>
        <v>22475237860</v>
      </c>
      <c r="O107" s="145"/>
      <c r="P107" s="146">
        <f>SUM(P108:P108)</f>
        <v>12196721240</v>
      </c>
      <c r="Q107" s="1"/>
      <c r="U107" s="118"/>
      <c r="V107" s="34">
        <v>22475237860</v>
      </c>
      <c r="W107" s="119">
        <f t="shared" si="4"/>
        <v>0</v>
      </c>
      <c r="X107" s="120">
        <f t="shared" si="5"/>
        <v>0</v>
      </c>
    </row>
    <row r="108" spans="2:24" ht="15" customHeight="1">
      <c r="B108" s="13"/>
      <c r="C108" s="12" t="s">
        <v>895</v>
      </c>
      <c r="D108" s="12"/>
      <c r="E108" s="12"/>
      <c r="F108" s="39"/>
      <c r="H108" s="13"/>
      <c r="I108" s="12" t="s">
        <v>413</v>
      </c>
      <c r="J108" s="12"/>
      <c r="K108" s="12"/>
      <c r="L108" s="23"/>
      <c r="M108" s="145"/>
      <c r="N108" s="146">
        <v>22475237860</v>
      </c>
      <c r="O108" s="145"/>
      <c r="P108" s="146">
        <v>12196721240</v>
      </c>
      <c r="Q108" s="1"/>
      <c r="U108" s="118"/>
      <c r="V108" s="34">
        <v>22475237860</v>
      </c>
      <c r="W108" s="119">
        <f t="shared" si="4"/>
        <v>0</v>
      </c>
      <c r="X108" s="120">
        <f t="shared" si="5"/>
        <v>0</v>
      </c>
    </row>
    <row r="109" spans="2:24" ht="15" customHeight="1">
      <c r="B109" s="13" t="s">
        <v>784</v>
      </c>
      <c r="C109" s="12"/>
      <c r="D109" s="12"/>
      <c r="E109" s="12"/>
      <c r="F109" s="39"/>
      <c r="H109" s="13" t="s">
        <v>844</v>
      </c>
      <c r="I109" s="12"/>
      <c r="J109" s="12"/>
      <c r="K109" s="12"/>
      <c r="L109" s="23"/>
      <c r="M109" s="145"/>
      <c r="N109" s="146">
        <f>SUM(N110,N117,N118,N125,N126,N128,N124,N127)</f>
        <v>993713728774</v>
      </c>
      <c r="O109" s="145"/>
      <c r="P109" s="146">
        <f>SUM(P110,P117,P118,P125,P126,P128,P124,P127)</f>
        <v>624087607706</v>
      </c>
      <c r="Q109" s="1"/>
      <c r="U109" s="118"/>
      <c r="V109" s="34">
        <v>993713728774</v>
      </c>
      <c r="W109" s="119">
        <f t="shared" si="4"/>
        <v>0</v>
      </c>
      <c r="X109" s="120">
        <f t="shared" si="5"/>
        <v>0</v>
      </c>
    </row>
    <row r="110" spans="2:24" ht="15" customHeight="1">
      <c r="B110" s="13"/>
      <c r="C110" s="12" t="s">
        <v>897</v>
      </c>
      <c r="D110" s="12"/>
      <c r="E110" s="12"/>
      <c r="F110" s="39"/>
      <c r="H110" s="13"/>
      <c r="I110" s="12" t="s">
        <v>896</v>
      </c>
      <c r="J110" s="12"/>
      <c r="K110" s="12"/>
      <c r="L110" s="23"/>
      <c r="M110" s="145"/>
      <c r="N110" s="146">
        <f>SUM(M111,M114)</f>
        <v>593150031477</v>
      </c>
      <c r="O110" s="145"/>
      <c r="P110" s="146">
        <f>SUM(O111,O114)</f>
        <v>398080920044</v>
      </c>
      <c r="Q110" s="1"/>
      <c r="U110" s="118"/>
      <c r="V110" s="34">
        <v>593150031477</v>
      </c>
      <c r="W110" s="119">
        <f t="shared" si="4"/>
        <v>0</v>
      </c>
      <c r="X110" s="120">
        <f t="shared" si="5"/>
        <v>0</v>
      </c>
    </row>
    <row r="111" spans="2:24" ht="15" customHeight="1">
      <c r="B111" s="13"/>
      <c r="C111" s="12"/>
      <c r="D111" s="12" t="s">
        <v>538</v>
      </c>
      <c r="E111" s="12"/>
      <c r="F111" s="39"/>
      <c r="H111" s="13"/>
      <c r="I111" s="12"/>
      <c r="J111" s="12" t="s">
        <v>43</v>
      </c>
      <c r="K111" s="12"/>
      <c r="L111" s="23"/>
      <c r="M111" s="145">
        <f>SUM(M112:M113)</f>
        <v>368760883404</v>
      </c>
      <c r="N111" s="146"/>
      <c r="O111" s="145">
        <f>SUM(O112:O113)</f>
        <v>197963264276</v>
      </c>
      <c r="P111" s="146"/>
      <c r="Q111" s="1"/>
      <c r="U111" s="118">
        <v>368760883404</v>
      </c>
      <c r="V111" s="34"/>
      <c r="W111" s="119">
        <f t="shared" si="4"/>
        <v>0</v>
      </c>
      <c r="X111" s="120">
        <f t="shared" si="5"/>
        <v>0</v>
      </c>
    </row>
    <row r="112" spans="2:24" ht="15" hidden="1" customHeight="1">
      <c r="B112" s="45"/>
      <c r="C112" s="46"/>
      <c r="D112" s="46"/>
      <c r="E112" s="46" t="s">
        <v>44</v>
      </c>
      <c r="F112" s="48"/>
      <c r="H112" s="13"/>
      <c r="I112" s="12"/>
      <c r="J112" s="12"/>
      <c r="K112" s="12" t="s">
        <v>44</v>
      </c>
      <c r="L112" s="23"/>
      <c r="M112" s="145">
        <v>286736108749</v>
      </c>
      <c r="N112" s="146"/>
      <c r="O112" s="145">
        <v>72482837859</v>
      </c>
      <c r="P112" s="146"/>
      <c r="Q112" s="1"/>
      <c r="U112" s="118">
        <v>286736108749</v>
      </c>
      <c r="V112" s="34"/>
      <c r="W112" s="119">
        <f t="shared" si="4"/>
        <v>0</v>
      </c>
      <c r="X112" s="120">
        <f t="shared" si="5"/>
        <v>0</v>
      </c>
    </row>
    <row r="113" spans="2:24" ht="15" hidden="1" customHeight="1">
      <c r="B113" s="45"/>
      <c r="C113" s="46"/>
      <c r="D113" s="46"/>
      <c r="E113" s="46" t="s">
        <v>45</v>
      </c>
      <c r="F113" s="48"/>
      <c r="H113" s="13"/>
      <c r="I113" s="12"/>
      <c r="J113" s="12"/>
      <c r="K113" s="12" t="s">
        <v>45</v>
      </c>
      <c r="L113" s="23"/>
      <c r="M113" s="145">
        <v>82024774655</v>
      </c>
      <c r="N113" s="146"/>
      <c r="O113" s="145">
        <v>125480426417</v>
      </c>
      <c r="P113" s="146"/>
      <c r="Q113" s="1"/>
      <c r="U113" s="118">
        <v>82024774655</v>
      </c>
      <c r="V113" s="34"/>
      <c r="W113" s="119">
        <f t="shared" si="4"/>
        <v>0</v>
      </c>
      <c r="X113" s="120">
        <f t="shared" si="5"/>
        <v>0</v>
      </c>
    </row>
    <row r="114" spans="2:24" ht="15" customHeight="1">
      <c r="B114" s="13"/>
      <c r="C114" s="12"/>
      <c r="D114" s="12" t="s">
        <v>539</v>
      </c>
      <c r="E114" s="12"/>
      <c r="F114" s="39"/>
      <c r="H114" s="13"/>
      <c r="I114" s="12"/>
      <c r="J114" s="12" t="s">
        <v>46</v>
      </c>
      <c r="K114" s="12"/>
      <c r="L114" s="23"/>
      <c r="M114" s="145">
        <f>SUM(M115:M116)</f>
        <v>224389148073</v>
      </c>
      <c r="N114" s="146"/>
      <c r="O114" s="145">
        <f>SUM(O115:O116)</f>
        <v>200117655768</v>
      </c>
      <c r="P114" s="146"/>
      <c r="Q114" s="1"/>
      <c r="U114" s="118">
        <v>224389148073</v>
      </c>
      <c r="V114" s="34"/>
      <c r="W114" s="119">
        <f t="shared" si="4"/>
        <v>0</v>
      </c>
      <c r="X114" s="120">
        <f t="shared" si="5"/>
        <v>0</v>
      </c>
    </row>
    <row r="115" spans="2:24" ht="15" hidden="1" customHeight="1">
      <c r="B115" s="45"/>
      <c r="C115" s="46"/>
      <c r="D115" s="46"/>
      <c r="E115" s="46" t="s">
        <v>47</v>
      </c>
      <c r="F115" s="48"/>
      <c r="H115" s="13"/>
      <c r="I115" s="12"/>
      <c r="J115" s="12"/>
      <c r="K115" s="12" t="s">
        <v>47</v>
      </c>
      <c r="L115" s="23"/>
      <c r="M115" s="145">
        <v>209947478073</v>
      </c>
      <c r="N115" s="146"/>
      <c r="O115" s="145">
        <v>194409975768</v>
      </c>
      <c r="P115" s="146"/>
      <c r="Q115" s="1"/>
      <c r="U115" s="118">
        <v>209947478073</v>
      </c>
      <c r="V115" s="34"/>
      <c r="W115" s="119">
        <f t="shared" si="4"/>
        <v>0</v>
      </c>
      <c r="X115" s="120">
        <f t="shared" si="5"/>
        <v>0</v>
      </c>
    </row>
    <row r="116" spans="2:24" ht="15" hidden="1" customHeight="1">
      <c r="B116" s="45"/>
      <c r="C116" s="46"/>
      <c r="D116" s="46"/>
      <c r="E116" s="46" t="s">
        <v>48</v>
      </c>
      <c r="F116" s="48"/>
      <c r="H116" s="13"/>
      <c r="I116" s="12"/>
      <c r="J116" s="12"/>
      <c r="K116" s="12" t="s">
        <v>48</v>
      </c>
      <c r="L116" s="23"/>
      <c r="M116" s="145">
        <v>14441670000</v>
      </c>
      <c r="N116" s="146"/>
      <c r="O116" s="145">
        <v>5707680000</v>
      </c>
      <c r="P116" s="146"/>
      <c r="Q116" s="1"/>
      <c r="U116" s="118">
        <v>14441670000</v>
      </c>
      <c r="V116" s="34"/>
      <c r="W116" s="119">
        <f t="shared" si="4"/>
        <v>0</v>
      </c>
      <c r="X116" s="120">
        <f t="shared" si="5"/>
        <v>0</v>
      </c>
    </row>
    <row r="117" spans="2:24" ht="15" customHeight="1">
      <c r="B117" s="13"/>
      <c r="C117" s="12" t="s">
        <v>898</v>
      </c>
      <c r="D117" s="12"/>
      <c r="E117" s="12"/>
      <c r="F117" s="39"/>
      <c r="H117" s="13"/>
      <c r="I117" s="12" t="s">
        <v>902</v>
      </c>
      <c r="J117" s="12"/>
      <c r="K117" s="12"/>
      <c r="L117" s="23"/>
      <c r="M117" s="145"/>
      <c r="N117" s="146">
        <v>211900000000</v>
      </c>
      <c r="O117" s="145"/>
      <c r="P117" s="146">
        <v>109400000000</v>
      </c>
      <c r="Q117" s="1"/>
      <c r="U117" s="118"/>
      <c r="V117" s="34">
        <v>211900000000</v>
      </c>
      <c r="W117" s="119">
        <f t="shared" si="4"/>
        <v>0</v>
      </c>
      <c r="X117" s="120">
        <f t="shared" si="5"/>
        <v>0</v>
      </c>
    </row>
    <row r="118" spans="2:24" ht="15" customHeight="1">
      <c r="B118" s="13"/>
      <c r="C118" s="12" t="s">
        <v>899</v>
      </c>
      <c r="D118" s="12"/>
      <c r="E118" s="12"/>
      <c r="F118" s="39"/>
      <c r="H118" s="13"/>
      <c r="I118" s="12" t="s">
        <v>903</v>
      </c>
      <c r="J118" s="12"/>
      <c r="K118" s="12"/>
      <c r="L118" s="23"/>
      <c r="M118" s="145"/>
      <c r="N118" s="146">
        <f>SUM(M119,M123)</f>
        <v>5646466354</v>
      </c>
      <c r="O118" s="145"/>
      <c r="P118" s="146">
        <f>SUM(O119,O123)</f>
        <v>7066379655</v>
      </c>
      <c r="Q118" s="1"/>
      <c r="U118" s="118"/>
      <c r="V118" s="34">
        <v>5646466354</v>
      </c>
      <c r="W118" s="119">
        <f t="shared" si="4"/>
        <v>0</v>
      </c>
      <c r="X118" s="120">
        <f t="shared" si="5"/>
        <v>0</v>
      </c>
    </row>
    <row r="119" spans="2:24" ht="15" customHeight="1">
      <c r="B119" s="13"/>
      <c r="C119" s="12"/>
      <c r="D119" s="12" t="s">
        <v>479</v>
      </c>
      <c r="E119" s="12"/>
      <c r="F119" s="39"/>
      <c r="H119" s="13"/>
      <c r="I119" s="12"/>
      <c r="J119" s="12" t="s">
        <v>49</v>
      </c>
      <c r="K119" s="12"/>
      <c r="L119" s="23"/>
      <c r="M119" s="145">
        <f>SUM(M120:M122)</f>
        <v>5646321049</v>
      </c>
      <c r="N119" s="146"/>
      <c r="O119" s="145">
        <f>SUM(O120:O122)</f>
        <v>7066367554</v>
      </c>
      <c r="P119" s="146"/>
      <c r="Q119" s="1"/>
      <c r="U119" s="118">
        <v>5646321049</v>
      </c>
      <c r="V119" s="34"/>
      <c r="W119" s="119">
        <f t="shared" si="4"/>
        <v>0</v>
      </c>
      <c r="X119" s="120">
        <f t="shared" si="5"/>
        <v>0</v>
      </c>
    </row>
    <row r="120" spans="2:24" ht="15" hidden="1" customHeight="1">
      <c r="B120" s="45"/>
      <c r="C120" s="46"/>
      <c r="D120" s="46"/>
      <c r="E120" s="46" t="s">
        <v>806</v>
      </c>
      <c r="F120" s="48"/>
      <c r="H120" s="13"/>
      <c r="I120" s="12"/>
      <c r="J120" s="12"/>
      <c r="K120" s="12" t="s">
        <v>806</v>
      </c>
      <c r="L120" s="23"/>
      <c r="M120" s="145">
        <v>5536321063</v>
      </c>
      <c r="N120" s="146"/>
      <c r="O120" s="145">
        <v>6964034230</v>
      </c>
      <c r="P120" s="146"/>
      <c r="Q120" s="1"/>
      <c r="U120" s="118">
        <v>5536321063</v>
      </c>
      <c r="V120" s="34"/>
      <c r="W120" s="119">
        <f t="shared" si="4"/>
        <v>0</v>
      </c>
      <c r="X120" s="120">
        <f t="shared" si="5"/>
        <v>0</v>
      </c>
    </row>
    <row r="121" spans="2:24" ht="15" hidden="1" customHeight="1">
      <c r="B121" s="45"/>
      <c r="C121" s="46"/>
      <c r="D121" s="46"/>
      <c r="E121" s="46" t="s">
        <v>50</v>
      </c>
      <c r="F121" s="48"/>
      <c r="H121" s="13"/>
      <c r="I121" s="12"/>
      <c r="J121" s="12"/>
      <c r="K121" s="12" t="s">
        <v>50</v>
      </c>
      <c r="L121" s="23"/>
      <c r="M121" s="145">
        <v>38750000</v>
      </c>
      <c r="N121" s="146"/>
      <c r="O121" s="145">
        <v>47750000</v>
      </c>
      <c r="P121" s="146"/>
      <c r="Q121" s="1"/>
      <c r="U121" s="118">
        <v>38750000</v>
      </c>
      <c r="V121" s="34"/>
      <c r="W121" s="119">
        <f t="shared" si="4"/>
        <v>0</v>
      </c>
      <c r="X121" s="120">
        <f t="shared" si="5"/>
        <v>0</v>
      </c>
    </row>
    <row r="122" spans="2:24" ht="15" hidden="1" customHeight="1">
      <c r="B122" s="45"/>
      <c r="C122" s="46"/>
      <c r="D122" s="46"/>
      <c r="E122" s="46" t="s">
        <v>51</v>
      </c>
      <c r="F122" s="48"/>
      <c r="H122" s="13"/>
      <c r="I122" s="12"/>
      <c r="J122" s="12"/>
      <c r="K122" s="12" t="s">
        <v>51</v>
      </c>
      <c r="L122" s="23"/>
      <c r="M122" s="145">
        <v>71249986</v>
      </c>
      <c r="N122" s="146"/>
      <c r="O122" s="145">
        <v>54583324</v>
      </c>
      <c r="P122" s="146"/>
      <c r="Q122" s="1"/>
      <c r="U122" s="118">
        <v>71249986</v>
      </c>
      <c r="V122" s="34"/>
      <c r="W122" s="119">
        <f t="shared" si="4"/>
        <v>0</v>
      </c>
      <c r="X122" s="120">
        <f t="shared" si="5"/>
        <v>0</v>
      </c>
    </row>
    <row r="123" spans="2:24" ht="15" customHeight="1">
      <c r="B123" s="13"/>
      <c r="C123" s="12"/>
      <c r="D123" s="12" t="s">
        <v>480</v>
      </c>
      <c r="E123" s="12"/>
      <c r="F123" s="39"/>
      <c r="H123" s="13"/>
      <c r="I123" s="12"/>
      <c r="J123" s="12" t="s">
        <v>52</v>
      </c>
      <c r="K123" s="12"/>
      <c r="L123" s="23"/>
      <c r="M123" s="145">
        <v>145305</v>
      </c>
      <c r="N123" s="146"/>
      <c r="O123" s="145">
        <v>12101</v>
      </c>
      <c r="P123" s="146"/>
      <c r="Q123" s="1"/>
      <c r="U123" s="118">
        <v>145305</v>
      </c>
      <c r="V123" s="34"/>
      <c r="W123" s="119">
        <f t="shared" si="4"/>
        <v>0</v>
      </c>
      <c r="X123" s="120">
        <f t="shared" si="5"/>
        <v>0</v>
      </c>
    </row>
    <row r="124" spans="2:24" ht="15" customHeight="1">
      <c r="B124" s="13"/>
      <c r="C124" s="12" t="s">
        <v>900</v>
      </c>
      <c r="D124" s="12"/>
      <c r="E124" s="12"/>
      <c r="F124" s="39"/>
      <c r="H124" s="13"/>
      <c r="I124" s="12" t="s">
        <v>904</v>
      </c>
      <c r="J124" s="12"/>
      <c r="K124" s="12"/>
      <c r="L124" s="23"/>
      <c r="M124" s="145"/>
      <c r="N124" s="146">
        <v>2500000000</v>
      </c>
      <c r="O124" s="145"/>
      <c r="P124" s="146">
        <v>0</v>
      </c>
      <c r="Q124" s="1"/>
      <c r="U124" s="118"/>
      <c r="V124" s="34">
        <v>2500000000</v>
      </c>
      <c r="W124" s="119">
        <f t="shared" si="4"/>
        <v>0</v>
      </c>
      <c r="X124" s="120">
        <f t="shared" si="5"/>
        <v>0</v>
      </c>
    </row>
    <row r="125" spans="2:24" ht="15" customHeight="1">
      <c r="B125" s="13"/>
      <c r="C125" s="12" t="s">
        <v>901</v>
      </c>
      <c r="D125" s="12"/>
      <c r="E125" s="12"/>
      <c r="F125" s="39"/>
      <c r="H125" s="13"/>
      <c r="I125" s="12" t="s">
        <v>905</v>
      </c>
      <c r="J125" s="12"/>
      <c r="K125" s="12"/>
      <c r="L125" s="23"/>
      <c r="M125" s="145"/>
      <c r="N125" s="146">
        <v>15704785482</v>
      </c>
      <c r="O125" s="145"/>
      <c r="P125" s="146">
        <v>15704785482</v>
      </c>
      <c r="Q125" s="1"/>
      <c r="U125" s="118"/>
      <c r="V125" s="34">
        <v>15704785482</v>
      </c>
      <c r="W125" s="119">
        <f t="shared" si="4"/>
        <v>0</v>
      </c>
      <c r="X125" s="120">
        <f t="shared" si="5"/>
        <v>0</v>
      </c>
    </row>
    <row r="126" spans="2:24" ht="15" customHeight="1">
      <c r="B126" s="13"/>
      <c r="C126" s="12" t="s">
        <v>951</v>
      </c>
      <c r="D126" s="12"/>
      <c r="E126" s="12"/>
      <c r="F126" s="39"/>
      <c r="H126" s="13"/>
      <c r="I126" s="12" t="s">
        <v>906</v>
      </c>
      <c r="J126" s="12"/>
      <c r="K126" s="12"/>
      <c r="L126" s="23"/>
      <c r="M126" s="145"/>
      <c r="N126" s="146">
        <v>203780000000</v>
      </c>
      <c r="O126" s="145"/>
      <c r="P126" s="146">
        <v>118627000000</v>
      </c>
      <c r="Q126" s="1"/>
      <c r="U126" s="118"/>
      <c r="V126" s="34">
        <v>203780000000</v>
      </c>
      <c r="W126" s="119">
        <f t="shared" si="4"/>
        <v>0</v>
      </c>
      <c r="X126" s="120">
        <f t="shared" si="5"/>
        <v>0</v>
      </c>
    </row>
    <row r="127" spans="2:24" ht="15" customHeight="1">
      <c r="B127" s="13"/>
      <c r="C127" s="12" t="s">
        <v>540</v>
      </c>
      <c r="D127" s="12"/>
      <c r="E127" s="12"/>
      <c r="F127" s="39"/>
      <c r="H127" s="13"/>
      <c r="I127" s="12"/>
      <c r="J127" s="12" t="s">
        <v>442</v>
      </c>
      <c r="K127" s="33"/>
      <c r="L127" s="23"/>
      <c r="M127" s="145"/>
      <c r="N127" s="146">
        <v>-14187653226</v>
      </c>
      <c r="O127" s="145"/>
      <c r="P127" s="146">
        <v>-7149026631</v>
      </c>
      <c r="Q127" s="1"/>
      <c r="U127" s="118"/>
      <c r="V127" s="34">
        <v>-14187653226</v>
      </c>
      <c r="W127" s="119">
        <f t="shared" si="4"/>
        <v>0</v>
      </c>
      <c r="X127" s="120">
        <f t="shared" si="5"/>
        <v>0</v>
      </c>
    </row>
    <row r="128" spans="2:24" ht="15" customHeight="1">
      <c r="B128" s="13"/>
      <c r="C128" s="12" t="s">
        <v>952</v>
      </c>
      <c r="D128" s="12"/>
      <c r="E128" s="12"/>
      <c r="F128" s="39"/>
      <c r="H128" s="13"/>
      <c r="I128" s="12" t="s">
        <v>907</v>
      </c>
      <c r="J128" s="12"/>
      <c r="K128" s="12"/>
      <c r="L128" s="23"/>
      <c r="M128" s="145"/>
      <c r="N128" s="146">
        <f>SUM(M129:M133)</f>
        <v>-24779901313</v>
      </c>
      <c r="O128" s="145"/>
      <c r="P128" s="146">
        <f>SUM(O129:O133)</f>
        <v>-17642450844</v>
      </c>
      <c r="Q128" s="1"/>
      <c r="U128" s="118"/>
      <c r="V128" s="34">
        <v>-24779901313</v>
      </c>
      <c r="W128" s="119">
        <f t="shared" si="4"/>
        <v>0</v>
      </c>
      <c r="X128" s="120">
        <f t="shared" si="5"/>
        <v>0</v>
      </c>
    </row>
    <row r="129" spans="2:24" ht="15" customHeight="1">
      <c r="B129" s="13"/>
      <c r="C129" s="12"/>
      <c r="D129" s="12" t="s">
        <v>541</v>
      </c>
      <c r="E129" s="12"/>
      <c r="F129" s="39"/>
      <c r="H129" s="13"/>
      <c r="I129" s="12"/>
      <c r="J129" s="12" t="s">
        <v>264</v>
      </c>
      <c r="K129" s="12"/>
      <c r="L129" s="23"/>
      <c r="M129" s="145">
        <v>-202217184</v>
      </c>
      <c r="N129" s="146"/>
      <c r="O129" s="145">
        <v>-69117818</v>
      </c>
      <c r="P129" s="146"/>
      <c r="Q129" s="1"/>
      <c r="U129" s="118">
        <v>-202217184</v>
      </c>
      <c r="V129" s="34"/>
      <c r="W129" s="119">
        <f t="shared" si="4"/>
        <v>0</v>
      </c>
      <c r="X129" s="120">
        <f t="shared" si="5"/>
        <v>0</v>
      </c>
    </row>
    <row r="130" spans="2:24" ht="15" customHeight="1">
      <c r="B130" s="13"/>
      <c r="C130" s="12"/>
      <c r="D130" s="12" t="s">
        <v>542</v>
      </c>
      <c r="E130" s="12"/>
      <c r="F130" s="39"/>
      <c r="H130" s="13"/>
      <c r="I130" s="12"/>
      <c r="J130" s="12" t="s">
        <v>443</v>
      </c>
      <c r="K130" s="12"/>
      <c r="L130" s="23"/>
      <c r="M130" s="145">
        <v>-86501499</v>
      </c>
      <c r="N130" s="146"/>
      <c r="O130" s="145">
        <v>0</v>
      </c>
      <c r="P130" s="146"/>
      <c r="Q130" s="1"/>
      <c r="U130" s="118">
        <v>-86501499</v>
      </c>
      <c r="V130" s="34"/>
      <c r="W130" s="119">
        <f t="shared" si="4"/>
        <v>0</v>
      </c>
      <c r="X130" s="120">
        <f t="shared" si="5"/>
        <v>0</v>
      </c>
    </row>
    <row r="131" spans="2:24" ht="15" customHeight="1">
      <c r="B131" s="13"/>
      <c r="C131" s="12"/>
      <c r="D131" s="12" t="s">
        <v>543</v>
      </c>
      <c r="E131" s="12"/>
      <c r="F131" s="39"/>
      <c r="H131" s="13"/>
      <c r="I131" s="12"/>
      <c r="J131" s="12" t="s">
        <v>444</v>
      </c>
      <c r="K131" s="12"/>
      <c r="L131" s="23"/>
      <c r="M131" s="145">
        <v>-14448142302</v>
      </c>
      <c r="N131" s="146"/>
      <c r="O131" s="145">
        <v>-14448142302</v>
      </c>
      <c r="P131" s="146"/>
      <c r="Q131" s="1"/>
      <c r="U131" s="118">
        <v>-14448142302</v>
      </c>
      <c r="V131" s="34"/>
      <c r="W131" s="119">
        <f t="shared" si="4"/>
        <v>0</v>
      </c>
      <c r="X131" s="120">
        <f t="shared" si="5"/>
        <v>0</v>
      </c>
    </row>
    <row r="132" spans="2:24" ht="15" customHeight="1">
      <c r="B132" s="13"/>
      <c r="C132" s="12"/>
      <c r="D132" s="12" t="s">
        <v>544</v>
      </c>
      <c r="E132" s="12"/>
      <c r="F132" s="39"/>
      <c r="H132" s="13"/>
      <c r="I132" s="12"/>
      <c r="J132" s="12" t="s">
        <v>445</v>
      </c>
      <c r="K132" s="12"/>
      <c r="L132" s="23"/>
      <c r="M132" s="145">
        <v>0</v>
      </c>
      <c r="N132" s="146"/>
      <c r="O132" s="145">
        <v>0</v>
      </c>
      <c r="P132" s="146"/>
      <c r="Q132" s="1"/>
      <c r="U132" s="118">
        <v>0</v>
      </c>
      <c r="V132" s="34"/>
      <c r="W132" s="119">
        <f t="shared" si="4"/>
        <v>0</v>
      </c>
      <c r="X132" s="120">
        <f t="shared" si="5"/>
        <v>0</v>
      </c>
    </row>
    <row r="133" spans="2:24" ht="15" customHeight="1">
      <c r="B133" s="13"/>
      <c r="C133" s="12"/>
      <c r="D133" s="12" t="s">
        <v>545</v>
      </c>
      <c r="E133" s="12"/>
      <c r="F133" s="39"/>
      <c r="H133" s="13"/>
      <c r="I133" s="12"/>
      <c r="J133" s="12" t="s">
        <v>446</v>
      </c>
      <c r="K133" s="12"/>
      <c r="L133" s="23"/>
      <c r="M133" s="145">
        <v>-10043040328</v>
      </c>
      <c r="N133" s="146"/>
      <c r="O133" s="145">
        <v>-3125190724</v>
      </c>
      <c r="P133" s="146"/>
      <c r="Q133" s="1"/>
      <c r="U133" s="118">
        <v>-10043040328</v>
      </c>
      <c r="V133" s="34"/>
      <c r="W133" s="119">
        <f t="shared" si="4"/>
        <v>0</v>
      </c>
      <c r="X133" s="120">
        <f t="shared" si="5"/>
        <v>0</v>
      </c>
    </row>
    <row r="134" spans="2:24" ht="15" customHeight="1">
      <c r="B134" s="13" t="s">
        <v>785</v>
      </c>
      <c r="C134" s="12"/>
      <c r="D134" s="12"/>
      <c r="E134" s="12"/>
      <c r="F134" s="39"/>
      <c r="H134" s="13" t="s">
        <v>845</v>
      </c>
      <c r="I134" s="12"/>
      <c r="J134" s="12"/>
      <c r="K134" s="12"/>
      <c r="L134" s="23"/>
      <c r="M134" s="145"/>
      <c r="N134" s="146">
        <f>SUM(N135,N139)</f>
        <v>10912208726</v>
      </c>
      <c r="O134" s="145"/>
      <c r="P134" s="146">
        <f>SUM(P135,P139)</f>
        <v>5263524128</v>
      </c>
      <c r="Q134" s="1"/>
      <c r="U134" s="118"/>
      <c r="V134" s="34">
        <v>10912208726</v>
      </c>
      <c r="W134" s="119">
        <f t="shared" ref="W134:W197" si="6">IFERROR(M134-U134,0)</f>
        <v>0</v>
      </c>
      <c r="X134" s="120">
        <f t="shared" ref="X134:X197" si="7">IFERROR(N134-V134,0)</f>
        <v>0</v>
      </c>
    </row>
    <row r="135" spans="2:24" ht="15" customHeight="1">
      <c r="B135" s="13"/>
      <c r="C135" s="12" t="s">
        <v>546</v>
      </c>
      <c r="D135" s="12"/>
      <c r="E135" s="12"/>
      <c r="F135" s="39"/>
      <c r="H135" s="13"/>
      <c r="I135" s="12" t="s">
        <v>53</v>
      </c>
      <c r="J135" s="12"/>
      <c r="K135" s="12"/>
      <c r="L135" s="23"/>
      <c r="M135" s="145"/>
      <c r="N135" s="146">
        <f>SUM(M136:M138)</f>
        <v>41323180091</v>
      </c>
      <c r="O135" s="145"/>
      <c r="P135" s="146">
        <f>SUM(O136:O138)</f>
        <v>32021112956</v>
      </c>
      <c r="Q135" s="1"/>
      <c r="U135" s="118"/>
      <c r="V135" s="34">
        <v>41323180091</v>
      </c>
      <c r="W135" s="119">
        <f t="shared" si="6"/>
        <v>0</v>
      </c>
      <c r="X135" s="120">
        <f t="shared" si="7"/>
        <v>0</v>
      </c>
    </row>
    <row r="136" spans="2:24" ht="15" customHeight="1">
      <c r="B136" s="13"/>
      <c r="C136" s="12"/>
      <c r="D136" s="12" t="s">
        <v>547</v>
      </c>
      <c r="E136" s="12"/>
      <c r="F136" s="39"/>
      <c r="H136" s="13"/>
      <c r="I136" s="12"/>
      <c r="J136" s="12" t="s">
        <v>54</v>
      </c>
      <c r="K136" s="12"/>
      <c r="L136" s="23"/>
      <c r="M136" s="145">
        <v>890780399</v>
      </c>
      <c r="N136" s="146"/>
      <c r="O136" s="145">
        <v>1369253360</v>
      </c>
      <c r="P136" s="146"/>
      <c r="Q136" s="1"/>
      <c r="U136" s="118">
        <v>890780399</v>
      </c>
      <c r="V136" s="34"/>
      <c r="W136" s="119">
        <f t="shared" si="6"/>
        <v>0</v>
      </c>
      <c r="X136" s="120">
        <f t="shared" si="7"/>
        <v>0</v>
      </c>
    </row>
    <row r="137" spans="2:24" ht="15" customHeight="1">
      <c r="B137" s="13"/>
      <c r="C137" s="12"/>
      <c r="D137" s="12" t="s">
        <v>548</v>
      </c>
      <c r="E137" s="12"/>
      <c r="F137" s="39"/>
      <c r="H137" s="13"/>
      <c r="I137" s="12"/>
      <c r="J137" s="12" t="s">
        <v>55</v>
      </c>
      <c r="K137" s="12"/>
      <c r="L137" s="23"/>
      <c r="M137" s="145">
        <v>26717256101</v>
      </c>
      <c r="N137" s="146"/>
      <c r="O137" s="145">
        <v>25525191165</v>
      </c>
      <c r="P137" s="146"/>
      <c r="Q137" s="1"/>
      <c r="U137" s="118">
        <v>26717256101</v>
      </c>
      <c r="V137" s="34"/>
      <c r="W137" s="119">
        <f t="shared" si="6"/>
        <v>0</v>
      </c>
      <c r="X137" s="120">
        <f t="shared" si="7"/>
        <v>0</v>
      </c>
    </row>
    <row r="138" spans="2:24" ht="15" customHeight="1">
      <c r="B138" s="13"/>
      <c r="C138" s="12"/>
      <c r="D138" s="12" t="s">
        <v>780</v>
      </c>
      <c r="E138" s="12"/>
      <c r="F138" s="39"/>
      <c r="H138" s="13"/>
      <c r="I138" s="12"/>
      <c r="J138" s="12" t="s">
        <v>746</v>
      </c>
      <c r="K138" s="12"/>
      <c r="L138" s="39"/>
      <c r="M138" s="145">
        <v>13715143591</v>
      </c>
      <c r="N138" s="146"/>
      <c r="O138" s="145">
        <v>5126668431</v>
      </c>
      <c r="P138" s="146"/>
      <c r="Q138" s="1"/>
      <c r="U138" s="118">
        <v>13715143591</v>
      </c>
      <c r="V138" s="34"/>
      <c r="W138" s="119">
        <f t="shared" si="6"/>
        <v>0</v>
      </c>
      <c r="X138" s="120">
        <f t="shared" si="7"/>
        <v>0</v>
      </c>
    </row>
    <row r="139" spans="2:24" ht="15" customHeight="1">
      <c r="B139" s="13"/>
      <c r="C139" s="12" t="s">
        <v>549</v>
      </c>
      <c r="D139" s="12"/>
      <c r="E139" s="12"/>
      <c r="F139" s="39"/>
      <c r="H139" s="13"/>
      <c r="I139" s="12" t="s">
        <v>265</v>
      </c>
      <c r="J139" s="33"/>
      <c r="K139" s="134"/>
      <c r="L139" s="135"/>
      <c r="M139" s="145"/>
      <c r="N139" s="146">
        <f>SUM(M140:M142)</f>
        <v>-30410971365</v>
      </c>
      <c r="O139" s="145"/>
      <c r="P139" s="146">
        <f>SUM(O140:O142)</f>
        <v>-26757588828</v>
      </c>
      <c r="Q139" s="1"/>
      <c r="U139" s="118"/>
      <c r="V139" s="34">
        <v>-30410971365</v>
      </c>
      <c r="W139" s="119">
        <f t="shared" si="6"/>
        <v>0</v>
      </c>
      <c r="X139" s="120">
        <f t="shared" si="7"/>
        <v>0</v>
      </c>
    </row>
    <row r="140" spans="2:24" ht="15" customHeight="1">
      <c r="B140" s="13"/>
      <c r="C140" s="12"/>
      <c r="D140" s="12" t="s">
        <v>960</v>
      </c>
      <c r="E140" s="12"/>
      <c r="F140" s="39"/>
      <c r="H140" s="13"/>
      <c r="I140" s="12"/>
      <c r="J140" s="12" t="s">
        <v>56</v>
      </c>
      <c r="K140" s="126"/>
      <c r="L140" s="39"/>
      <c r="M140" s="145">
        <v>-561100589</v>
      </c>
      <c r="N140" s="146"/>
      <c r="O140" s="145">
        <v>-710063158</v>
      </c>
      <c r="P140" s="146"/>
      <c r="Q140" s="1"/>
      <c r="U140" s="118">
        <v>-561100589</v>
      </c>
      <c r="V140" s="34"/>
      <c r="W140" s="119">
        <f t="shared" si="6"/>
        <v>0</v>
      </c>
      <c r="X140" s="120">
        <f t="shared" si="7"/>
        <v>0</v>
      </c>
    </row>
    <row r="141" spans="2:24" ht="15" customHeight="1">
      <c r="B141" s="13"/>
      <c r="C141" s="12"/>
      <c r="D141" s="12" t="s">
        <v>961</v>
      </c>
      <c r="E141" s="12"/>
      <c r="F141" s="39"/>
      <c r="H141" s="13"/>
      <c r="I141" s="12"/>
      <c r="J141" s="134" t="s">
        <v>57</v>
      </c>
      <c r="K141" s="126"/>
      <c r="L141" s="136"/>
      <c r="M141" s="145">
        <v>-23663801660</v>
      </c>
      <c r="N141" s="146"/>
      <c r="O141" s="145">
        <v>-22927205810</v>
      </c>
      <c r="P141" s="146"/>
      <c r="Q141" s="1"/>
      <c r="U141" s="118">
        <v>-23663801660</v>
      </c>
      <c r="V141" s="34"/>
      <c r="W141" s="119">
        <f t="shared" si="6"/>
        <v>0</v>
      </c>
      <c r="X141" s="120">
        <f t="shared" si="7"/>
        <v>0</v>
      </c>
    </row>
    <row r="142" spans="2:24" ht="15" customHeight="1">
      <c r="B142" s="13"/>
      <c r="C142" s="12"/>
      <c r="D142" s="12" t="s">
        <v>962</v>
      </c>
      <c r="E142" s="12"/>
      <c r="F142" s="39"/>
      <c r="H142" s="13"/>
      <c r="I142" s="12"/>
      <c r="J142" s="12" t="s">
        <v>747</v>
      </c>
      <c r="K142" s="33"/>
      <c r="L142" s="135"/>
      <c r="M142" s="145">
        <v>-6186069116</v>
      </c>
      <c r="N142" s="146"/>
      <c r="O142" s="145">
        <v>-3120319860</v>
      </c>
      <c r="P142" s="146"/>
      <c r="Q142" s="1"/>
      <c r="U142" s="118">
        <v>-6186069116</v>
      </c>
      <c r="V142" s="34"/>
      <c r="W142" s="119">
        <f t="shared" si="6"/>
        <v>0</v>
      </c>
      <c r="X142" s="120">
        <f t="shared" si="7"/>
        <v>0</v>
      </c>
    </row>
    <row r="143" spans="2:24" ht="15" customHeight="1">
      <c r="B143" s="13" t="s">
        <v>786</v>
      </c>
      <c r="C143" s="12"/>
      <c r="D143" s="12"/>
      <c r="E143" s="12"/>
      <c r="F143" s="39"/>
      <c r="H143" s="13" t="s">
        <v>846</v>
      </c>
      <c r="I143" s="12"/>
      <c r="J143" s="12"/>
      <c r="K143" s="12"/>
      <c r="L143" s="23"/>
      <c r="M143" s="145"/>
      <c r="N143" s="146">
        <f>SUM(N144)</f>
        <v>13331539893</v>
      </c>
      <c r="O143" s="145"/>
      <c r="P143" s="146">
        <f>SUM(P144)</f>
        <v>13216044527</v>
      </c>
      <c r="Q143" s="1"/>
      <c r="U143" s="118"/>
      <c r="V143" s="34">
        <v>13331539893</v>
      </c>
      <c r="W143" s="119">
        <f t="shared" si="6"/>
        <v>0</v>
      </c>
      <c r="X143" s="120">
        <f t="shared" si="7"/>
        <v>0</v>
      </c>
    </row>
    <row r="144" spans="2:24" ht="15" customHeight="1">
      <c r="B144" s="13"/>
      <c r="C144" s="12" t="s">
        <v>550</v>
      </c>
      <c r="D144" s="12"/>
      <c r="E144" s="12"/>
      <c r="F144" s="39"/>
      <c r="H144" s="13"/>
      <c r="I144" s="12" t="s">
        <v>58</v>
      </c>
      <c r="J144" s="12"/>
      <c r="K144" s="12"/>
      <c r="L144" s="23"/>
      <c r="M144" s="145"/>
      <c r="N144" s="146">
        <f>SUM(M145:M149)</f>
        <v>13331539893</v>
      </c>
      <c r="O144" s="145"/>
      <c r="P144" s="146">
        <f>SUM(O145:O149)</f>
        <v>13216044527</v>
      </c>
      <c r="Q144" s="1"/>
      <c r="U144" s="118"/>
      <c r="V144" s="34">
        <v>13331539893</v>
      </c>
      <c r="W144" s="119">
        <f t="shared" si="6"/>
        <v>0</v>
      </c>
      <c r="X144" s="120">
        <f t="shared" si="7"/>
        <v>0</v>
      </c>
    </row>
    <row r="145" spans="1:24" ht="15" customHeight="1">
      <c r="B145" s="13"/>
      <c r="C145" s="12"/>
      <c r="D145" s="12" t="s">
        <v>551</v>
      </c>
      <c r="E145" s="12"/>
      <c r="F145" s="39"/>
      <c r="H145" s="13"/>
      <c r="I145" s="12"/>
      <c r="J145" s="12" t="s">
        <v>59</v>
      </c>
      <c r="K145" s="12"/>
      <c r="L145" s="23"/>
      <c r="M145" s="145">
        <v>2685757790</v>
      </c>
      <c r="N145" s="146"/>
      <c r="O145" s="145">
        <v>2564257790</v>
      </c>
      <c r="P145" s="146"/>
      <c r="Q145" s="1"/>
      <c r="U145" s="118">
        <v>2685757790</v>
      </c>
      <c r="V145" s="34"/>
      <c r="W145" s="119">
        <f t="shared" si="6"/>
        <v>0</v>
      </c>
      <c r="X145" s="120">
        <f t="shared" si="7"/>
        <v>0</v>
      </c>
    </row>
    <row r="146" spans="1:24" ht="15" customHeight="1">
      <c r="B146" s="13"/>
      <c r="C146" s="12"/>
      <c r="D146" s="12" t="s">
        <v>552</v>
      </c>
      <c r="E146" s="12"/>
      <c r="F146" s="39"/>
      <c r="H146" s="13"/>
      <c r="I146" s="12"/>
      <c r="J146" s="12" t="s">
        <v>60</v>
      </c>
      <c r="K146" s="12"/>
      <c r="L146" s="23"/>
      <c r="M146" s="145">
        <v>442798220</v>
      </c>
      <c r="N146" s="146"/>
      <c r="O146" s="145">
        <v>442798220</v>
      </c>
      <c r="P146" s="146"/>
      <c r="Q146" s="1"/>
      <c r="U146" s="118">
        <v>442798220</v>
      </c>
      <c r="V146" s="34"/>
      <c r="W146" s="119">
        <f t="shared" si="6"/>
        <v>0</v>
      </c>
      <c r="X146" s="120">
        <f t="shared" si="7"/>
        <v>0</v>
      </c>
    </row>
    <row r="147" spans="1:24" ht="15" customHeight="1">
      <c r="B147" s="13"/>
      <c r="C147" s="12"/>
      <c r="D147" s="12" t="s">
        <v>553</v>
      </c>
      <c r="E147" s="12"/>
      <c r="F147" s="39"/>
      <c r="H147" s="13"/>
      <c r="I147" s="12"/>
      <c r="J147" s="12" t="s">
        <v>61</v>
      </c>
      <c r="K147" s="12"/>
      <c r="L147" s="23"/>
      <c r="M147" s="145">
        <v>6266551591</v>
      </c>
      <c r="N147" s="146"/>
      <c r="O147" s="145">
        <v>6552556225</v>
      </c>
      <c r="P147" s="146"/>
      <c r="Q147" s="1"/>
      <c r="U147" s="118">
        <v>6266551591</v>
      </c>
      <c r="V147" s="34"/>
      <c r="W147" s="119">
        <f t="shared" si="6"/>
        <v>0</v>
      </c>
      <c r="X147" s="120">
        <f t="shared" si="7"/>
        <v>0</v>
      </c>
    </row>
    <row r="148" spans="1:24" ht="15" customHeight="1">
      <c r="B148" s="13"/>
      <c r="C148" s="12"/>
      <c r="D148" s="12" t="s">
        <v>554</v>
      </c>
      <c r="E148" s="12"/>
      <c r="F148" s="39"/>
      <c r="H148" s="13"/>
      <c r="I148" s="12"/>
      <c r="J148" s="12" t="s">
        <v>62</v>
      </c>
      <c r="K148" s="12"/>
      <c r="L148" s="23"/>
      <c r="M148" s="145">
        <v>11718000</v>
      </c>
      <c r="N148" s="146"/>
      <c r="O148" s="145">
        <v>11718000</v>
      </c>
      <c r="P148" s="146"/>
      <c r="Q148" s="1"/>
      <c r="U148" s="118">
        <v>11718000</v>
      </c>
      <c r="V148" s="34"/>
      <c r="W148" s="119">
        <f t="shared" si="6"/>
        <v>0</v>
      </c>
      <c r="X148" s="120">
        <f t="shared" si="7"/>
        <v>0</v>
      </c>
    </row>
    <row r="149" spans="1:24" ht="15" customHeight="1">
      <c r="B149" s="13"/>
      <c r="C149" s="12"/>
      <c r="D149" s="12" t="s">
        <v>555</v>
      </c>
      <c r="E149" s="12"/>
      <c r="F149" s="39"/>
      <c r="H149" s="13"/>
      <c r="I149" s="12"/>
      <c r="J149" s="12" t="s">
        <v>63</v>
      </c>
      <c r="K149" s="12"/>
      <c r="L149" s="23"/>
      <c r="M149" s="145">
        <v>3924714292</v>
      </c>
      <c r="N149" s="146"/>
      <c r="O149" s="145">
        <v>3644714292</v>
      </c>
      <c r="P149" s="146"/>
      <c r="Q149" s="1"/>
      <c r="U149" s="118">
        <v>3924714292</v>
      </c>
      <c r="V149" s="34"/>
      <c r="W149" s="119">
        <f t="shared" si="6"/>
        <v>0</v>
      </c>
      <c r="X149" s="120">
        <f t="shared" si="7"/>
        <v>0</v>
      </c>
    </row>
    <row r="150" spans="1:24" ht="15" customHeight="1">
      <c r="B150" s="13" t="s">
        <v>787</v>
      </c>
      <c r="C150" s="12"/>
      <c r="D150" s="12"/>
      <c r="E150" s="12"/>
      <c r="F150" s="39"/>
      <c r="H150" s="13" t="s">
        <v>847</v>
      </c>
      <c r="I150" s="12"/>
      <c r="J150" s="12"/>
      <c r="K150" s="12"/>
      <c r="L150" s="23"/>
      <c r="M150" s="145"/>
      <c r="N150" s="146">
        <f>SUM(N151,N172,N189,N191,N194,N197)</f>
        <v>2710554659438</v>
      </c>
      <c r="O150" s="145"/>
      <c r="P150" s="146">
        <f>SUM(P151,P172,P189,P191,P194,P197)</f>
        <v>665324816887</v>
      </c>
      <c r="Q150" s="1"/>
      <c r="U150" s="118"/>
      <c r="V150" s="34">
        <v>2710554659438</v>
      </c>
      <c r="W150" s="119">
        <f t="shared" si="6"/>
        <v>0</v>
      </c>
      <c r="X150" s="120">
        <f t="shared" si="7"/>
        <v>0</v>
      </c>
    </row>
    <row r="151" spans="1:24" ht="15" customHeight="1">
      <c r="B151" s="13"/>
      <c r="C151" s="12" t="s">
        <v>556</v>
      </c>
      <c r="D151" s="12"/>
      <c r="E151" s="12"/>
      <c r="F151" s="39"/>
      <c r="H151" s="13"/>
      <c r="I151" s="12" t="s">
        <v>64</v>
      </c>
      <c r="J151" s="12"/>
      <c r="K151" s="12"/>
      <c r="L151" s="23"/>
      <c r="M151" s="145"/>
      <c r="N151" s="146">
        <f>SUM(M152,M160,M165,M168,M169)</f>
        <v>2698150288400</v>
      </c>
      <c r="O151" s="145"/>
      <c r="P151" s="146">
        <f>SUM(O152,O160,O165,O168,O169)</f>
        <v>652634574498</v>
      </c>
      <c r="Q151" s="1"/>
      <c r="U151" s="118"/>
      <c r="V151" s="34">
        <v>2698150288400</v>
      </c>
      <c r="W151" s="119">
        <f t="shared" si="6"/>
        <v>0</v>
      </c>
      <c r="X151" s="120">
        <f t="shared" si="7"/>
        <v>0</v>
      </c>
    </row>
    <row r="152" spans="1:24" ht="15" customHeight="1">
      <c r="B152" s="13"/>
      <c r="C152" s="12"/>
      <c r="D152" s="12" t="s">
        <v>557</v>
      </c>
      <c r="E152" s="12"/>
      <c r="F152" s="39"/>
      <c r="H152" s="13"/>
      <c r="I152" s="12"/>
      <c r="J152" s="12" t="s">
        <v>65</v>
      </c>
      <c r="K152" s="12"/>
      <c r="L152" s="23"/>
      <c r="M152" s="145">
        <f>SUM(M153,M154,M155,M158,M159)</f>
        <v>1210246959507</v>
      </c>
      <c r="N152" s="146"/>
      <c r="O152" s="145">
        <f>SUM(O153,O154,O155,O158,O159)</f>
        <v>93017120767</v>
      </c>
      <c r="P152" s="146"/>
      <c r="Q152" s="1"/>
      <c r="U152" s="118">
        <v>1210246959507</v>
      </c>
      <c r="V152" s="34"/>
      <c r="W152" s="119">
        <f t="shared" si="6"/>
        <v>0</v>
      </c>
      <c r="X152" s="120">
        <f t="shared" si="7"/>
        <v>0</v>
      </c>
    </row>
    <row r="153" spans="1:24" ht="15" hidden="1" customHeight="1">
      <c r="B153" s="45"/>
      <c r="C153" s="46"/>
      <c r="D153" s="46"/>
      <c r="E153" s="46" t="s">
        <v>66</v>
      </c>
      <c r="F153" s="48"/>
      <c r="H153" s="13"/>
      <c r="I153" s="12"/>
      <c r="J153" s="12"/>
      <c r="K153" s="12" t="s">
        <v>66</v>
      </c>
      <c r="L153" s="23"/>
      <c r="M153" s="145">
        <v>69997862819</v>
      </c>
      <c r="N153" s="146"/>
      <c r="O153" s="145">
        <v>84130415686</v>
      </c>
      <c r="P153" s="146"/>
      <c r="Q153" s="1"/>
      <c r="U153" s="118">
        <v>69997862819</v>
      </c>
      <c r="V153" s="34"/>
      <c r="W153" s="119">
        <f t="shared" si="6"/>
        <v>0</v>
      </c>
      <c r="X153" s="120">
        <f t="shared" si="7"/>
        <v>0</v>
      </c>
    </row>
    <row r="154" spans="1:24" ht="15" hidden="1" customHeight="1">
      <c r="B154" s="45"/>
      <c r="C154" s="46"/>
      <c r="D154" s="46"/>
      <c r="E154" s="46" t="s">
        <v>67</v>
      </c>
      <c r="F154" s="48"/>
      <c r="H154" s="13"/>
      <c r="I154" s="12"/>
      <c r="J154" s="12"/>
      <c r="K154" s="12" t="s">
        <v>67</v>
      </c>
      <c r="L154" s="23"/>
      <c r="M154" s="145">
        <v>1130184272844</v>
      </c>
      <c r="N154" s="146"/>
      <c r="O154" s="145">
        <v>0</v>
      </c>
      <c r="P154" s="146"/>
      <c r="Q154" s="1"/>
      <c r="U154" s="118">
        <v>1130184272844</v>
      </c>
      <c r="V154" s="34"/>
      <c r="W154" s="119">
        <f t="shared" si="6"/>
        <v>0</v>
      </c>
      <c r="X154" s="120">
        <f t="shared" si="7"/>
        <v>0</v>
      </c>
    </row>
    <row r="155" spans="1:24" ht="15" hidden="1" customHeight="1">
      <c r="B155" s="45"/>
      <c r="C155" s="46"/>
      <c r="D155" s="46"/>
      <c r="E155" s="46" t="s">
        <v>68</v>
      </c>
      <c r="F155" s="48"/>
      <c r="H155" s="13"/>
      <c r="I155" s="12"/>
      <c r="J155" s="12"/>
      <c r="K155" s="12" t="s">
        <v>68</v>
      </c>
      <c r="L155" s="23"/>
      <c r="M155" s="145">
        <f>SUM(M156:M157)</f>
        <v>10064163844</v>
      </c>
      <c r="N155" s="146"/>
      <c r="O155" s="145">
        <f>SUM(O156:O157)</f>
        <v>5850201581</v>
      </c>
      <c r="P155" s="146"/>
      <c r="Q155" s="1"/>
      <c r="U155" s="118">
        <v>10064163844</v>
      </c>
      <c r="V155" s="34"/>
      <c r="W155" s="119">
        <f t="shared" si="6"/>
        <v>0</v>
      </c>
      <c r="X155" s="120">
        <f t="shared" si="7"/>
        <v>0</v>
      </c>
    </row>
    <row r="156" spans="1:24" ht="15" hidden="1" customHeight="1">
      <c r="B156" s="45"/>
      <c r="C156" s="46"/>
      <c r="D156" s="46"/>
      <c r="E156" s="46"/>
      <c r="F156" s="48" t="s">
        <v>69</v>
      </c>
      <c r="H156" s="13"/>
      <c r="I156" s="12"/>
      <c r="J156" s="12"/>
      <c r="K156" s="12"/>
      <c r="L156" s="23" t="s">
        <v>69</v>
      </c>
      <c r="M156" s="145">
        <v>10000904860</v>
      </c>
      <c r="N156" s="146"/>
      <c r="O156" s="145">
        <v>5850201581</v>
      </c>
      <c r="P156" s="146"/>
      <c r="Q156" s="1"/>
      <c r="U156" s="118">
        <v>10000904860</v>
      </c>
      <c r="V156" s="34"/>
      <c r="W156" s="119">
        <f t="shared" si="6"/>
        <v>0</v>
      </c>
      <c r="X156" s="120">
        <f t="shared" si="7"/>
        <v>0</v>
      </c>
    </row>
    <row r="157" spans="1:24" ht="15" hidden="1" customHeight="1">
      <c r="A157" s="32"/>
      <c r="B157" s="45"/>
      <c r="C157" s="46"/>
      <c r="D157" s="46"/>
      <c r="E157" s="46"/>
      <c r="F157" s="48" t="s">
        <v>70</v>
      </c>
      <c r="H157" s="13"/>
      <c r="I157" s="12"/>
      <c r="J157" s="12"/>
      <c r="K157" s="12"/>
      <c r="L157" s="23" t="s">
        <v>70</v>
      </c>
      <c r="M157" s="145">
        <v>63258984</v>
      </c>
      <c r="N157" s="146"/>
      <c r="O157" s="145">
        <v>0</v>
      </c>
      <c r="P157" s="146"/>
      <c r="Q157" s="1"/>
      <c r="U157" s="118">
        <v>63258984</v>
      </c>
      <c r="V157" s="34"/>
      <c r="W157" s="119">
        <f t="shared" si="6"/>
        <v>0</v>
      </c>
      <c r="X157" s="120">
        <f t="shared" si="7"/>
        <v>0</v>
      </c>
    </row>
    <row r="158" spans="1:24" ht="15" hidden="1" customHeight="1">
      <c r="A158" s="32"/>
      <c r="B158" s="45"/>
      <c r="C158" s="46"/>
      <c r="D158" s="46"/>
      <c r="E158" s="46" t="s">
        <v>268</v>
      </c>
      <c r="F158" s="48"/>
      <c r="H158" s="13"/>
      <c r="I158" s="12"/>
      <c r="J158" s="12"/>
      <c r="K158" s="12" t="s">
        <v>241</v>
      </c>
      <c r="L158" s="23"/>
      <c r="M158" s="145">
        <v>0</v>
      </c>
      <c r="N158" s="146"/>
      <c r="O158" s="145">
        <v>0</v>
      </c>
      <c r="P158" s="146"/>
      <c r="Q158" s="1"/>
      <c r="U158" s="118">
        <v>0</v>
      </c>
      <c r="V158" s="34"/>
      <c r="W158" s="119">
        <f t="shared" si="6"/>
        <v>0</v>
      </c>
      <c r="X158" s="120">
        <f t="shared" si="7"/>
        <v>0</v>
      </c>
    </row>
    <row r="159" spans="1:24" ht="15" hidden="1" customHeight="1">
      <c r="A159" s="32"/>
      <c r="B159" s="45"/>
      <c r="C159" s="46"/>
      <c r="D159" s="46"/>
      <c r="E159" s="46" t="s">
        <v>269</v>
      </c>
      <c r="F159" s="48"/>
      <c r="H159" s="13"/>
      <c r="I159" s="12"/>
      <c r="J159" s="12"/>
      <c r="K159" s="12" t="s">
        <v>242</v>
      </c>
      <c r="L159" s="23"/>
      <c r="M159" s="145">
        <v>660000</v>
      </c>
      <c r="N159" s="146"/>
      <c r="O159" s="145">
        <v>3036503500</v>
      </c>
      <c r="P159" s="146"/>
      <c r="Q159" s="1"/>
      <c r="U159" s="118">
        <v>660000</v>
      </c>
      <c r="V159" s="34"/>
      <c r="W159" s="119">
        <f t="shared" si="6"/>
        <v>0</v>
      </c>
      <c r="X159" s="120">
        <f t="shared" si="7"/>
        <v>0</v>
      </c>
    </row>
    <row r="160" spans="1:24" ht="15" customHeight="1">
      <c r="B160" s="13"/>
      <c r="C160" s="12"/>
      <c r="D160" s="12" t="s">
        <v>558</v>
      </c>
      <c r="E160" s="12"/>
      <c r="F160" s="39"/>
      <c r="H160" s="13"/>
      <c r="I160" s="12"/>
      <c r="J160" s="12" t="s">
        <v>71</v>
      </c>
      <c r="K160" s="12"/>
      <c r="L160" s="23"/>
      <c r="M160" s="145">
        <f>SUM(M161:M162)</f>
        <v>9566540097</v>
      </c>
      <c r="N160" s="146"/>
      <c r="O160" s="145">
        <f>SUM(O161:O162)</f>
        <v>5061801749</v>
      </c>
      <c r="P160" s="146"/>
      <c r="Q160" s="1"/>
      <c r="U160" s="118">
        <v>9566540097</v>
      </c>
      <c r="V160" s="34"/>
      <c r="W160" s="119">
        <f t="shared" si="6"/>
        <v>0</v>
      </c>
      <c r="X160" s="120">
        <f t="shared" si="7"/>
        <v>0</v>
      </c>
    </row>
    <row r="161" spans="2:24" ht="15" hidden="1" customHeight="1">
      <c r="B161" s="45"/>
      <c r="C161" s="46"/>
      <c r="D161" s="46"/>
      <c r="E161" s="46" t="s">
        <v>66</v>
      </c>
      <c r="F161" s="48"/>
      <c r="H161" s="13"/>
      <c r="I161" s="12"/>
      <c r="J161" s="12"/>
      <c r="K161" s="12" t="s">
        <v>66</v>
      </c>
      <c r="L161" s="23"/>
      <c r="M161" s="145">
        <v>9272159015</v>
      </c>
      <c r="N161" s="146"/>
      <c r="O161" s="145">
        <v>5033637834</v>
      </c>
      <c r="P161" s="146"/>
      <c r="Q161" s="1"/>
      <c r="U161" s="118">
        <v>9272159015</v>
      </c>
      <c r="V161" s="34"/>
      <c r="W161" s="119">
        <f t="shared" si="6"/>
        <v>0</v>
      </c>
      <c r="X161" s="120">
        <f t="shared" si="7"/>
        <v>0</v>
      </c>
    </row>
    <row r="162" spans="2:24" ht="15" hidden="1" customHeight="1">
      <c r="B162" s="45"/>
      <c r="C162" s="46"/>
      <c r="D162" s="46"/>
      <c r="E162" s="46" t="s">
        <v>72</v>
      </c>
      <c r="F162" s="48"/>
      <c r="H162" s="13"/>
      <c r="I162" s="12"/>
      <c r="J162" s="12"/>
      <c r="K162" s="12" t="s">
        <v>72</v>
      </c>
      <c r="L162" s="23"/>
      <c r="M162" s="145">
        <f>SUM(M163:M164)</f>
        <v>294381082</v>
      </c>
      <c r="N162" s="146"/>
      <c r="O162" s="145">
        <f>SUM(O163:O164)</f>
        <v>28163915</v>
      </c>
      <c r="P162" s="146"/>
      <c r="Q162" s="1"/>
      <c r="U162" s="118">
        <v>294381082</v>
      </c>
      <c r="V162" s="34"/>
      <c r="W162" s="119">
        <f t="shared" si="6"/>
        <v>0</v>
      </c>
      <c r="X162" s="120">
        <f t="shared" si="7"/>
        <v>0</v>
      </c>
    </row>
    <row r="163" spans="2:24" ht="15" hidden="1" customHeight="1">
      <c r="B163" s="45"/>
      <c r="C163" s="46"/>
      <c r="D163" s="46"/>
      <c r="E163" s="46"/>
      <c r="F163" s="48" t="s">
        <v>73</v>
      </c>
      <c r="H163" s="13"/>
      <c r="I163" s="12"/>
      <c r="J163" s="12"/>
      <c r="K163" s="12"/>
      <c r="L163" s="23" t="s">
        <v>73</v>
      </c>
      <c r="M163" s="145">
        <v>289195549</v>
      </c>
      <c r="N163" s="146"/>
      <c r="O163" s="145">
        <v>27367853</v>
      </c>
      <c r="P163" s="146"/>
      <c r="Q163" s="1"/>
      <c r="U163" s="118">
        <v>289195549</v>
      </c>
      <c r="V163" s="34"/>
      <c r="W163" s="119">
        <f t="shared" si="6"/>
        <v>0</v>
      </c>
      <c r="X163" s="120">
        <f t="shared" si="7"/>
        <v>0</v>
      </c>
    </row>
    <row r="164" spans="2:24" ht="15" hidden="1" customHeight="1">
      <c r="B164" s="45"/>
      <c r="C164" s="46"/>
      <c r="D164" s="46"/>
      <c r="E164" s="46"/>
      <c r="F164" s="48" t="s">
        <v>74</v>
      </c>
      <c r="H164" s="13"/>
      <c r="I164" s="12"/>
      <c r="J164" s="12"/>
      <c r="K164" s="12"/>
      <c r="L164" s="23" t="s">
        <v>74</v>
      </c>
      <c r="M164" s="145">
        <v>5185533</v>
      </c>
      <c r="N164" s="146"/>
      <c r="O164" s="145">
        <v>796062</v>
      </c>
      <c r="P164" s="146"/>
      <c r="Q164" s="1"/>
      <c r="U164" s="118">
        <v>5185533</v>
      </c>
      <c r="V164" s="34"/>
      <c r="W164" s="119">
        <f t="shared" si="6"/>
        <v>0</v>
      </c>
      <c r="X164" s="120">
        <f t="shared" si="7"/>
        <v>0</v>
      </c>
    </row>
    <row r="165" spans="2:24" ht="15" customHeight="1">
      <c r="B165" s="13"/>
      <c r="C165" s="12"/>
      <c r="D165" s="12" t="s">
        <v>481</v>
      </c>
      <c r="E165" s="12"/>
      <c r="F165" s="39"/>
      <c r="H165" s="13"/>
      <c r="I165" s="12"/>
      <c r="J165" s="12" t="s">
        <v>161</v>
      </c>
      <c r="K165" s="12"/>
      <c r="L165" s="23"/>
      <c r="M165" s="145">
        <f>SUM(M166:M167)</f>
        <v>1476223679471</v>
      </c>
      <c r="N165" s="146"/>
      <c r="O165" s="145">
        <f>SUM(O166:O167)</f>
        <v>551681107015</v>
      </c>
      <c r="P165" s="146"/>
      <c r="Q165" s="1"/>
      <c r="U165" s="118">
        <v>1476223679471</v>
      </c>
      <c r="V165" s="34"/>
      <c r="W165" s="119">
        <f t="shared" si="6"/>
        <v>0</v>
      </c>
      <c r="X165" s="120">
        <f t="shared" si="7"/>
        <v>0</v>
      </c>
    </row>
    <row r="166" spans="2:24" ht="15" hidden="1" customHeight="1">
      <c r="B166" s="45"/>
      <c r="C166" s="46"/>
      <c r="D166" s="46"/>
      <c r="E166" s="46" t="s">
        <v>559</v>
      </c>
      <c r="F166" s="48"/>
      <c r="H166" s="13"/>
      <c r="I166" s="12"/>
      <c r="J166" s="12"/>
      <c r="K166" s="12" t="s">
        <v>162</v>
      </c>
      <c r="L166" s="23"/>
      <c r="M166" s="145">
        <v>1458698524629</v>
      </c>
      <c r="N166" s="146"/>
      <c r="O166" s="145">
        <v>531480998340</v>
      </c>
      <c r="P166" s="146"/>
      <c r="Q166" s="1"/>
      <c r="U166" s="118">
        <v>1458698524629</v>
      </c>
      <c r="V166" s="34"/>
      <c r="W166" s="119">
        <f t="shared" si="6"/>
        <v>0</v>
      </c>
      <c r="X166" s="120">
        <f t="shared" si="7"/>
        <v>0</v>
      </c>
    </row>
    <row r="167" spans="2:24" ht="15" hidden="1" customHeight="1">
      <c r="B167" s="45"/>
      <c r="C167" s="46"/>
      <c r="D167" s="46"/>
      <c r="E167" s="46" t="s">
        <v>560</v>
      </c>
      <c r="F167" s="48"/>
      <c r="H167" s="13"/>
      <c r="I167" s="12"/>
      <c r="J167" s="12"/>
      <c r="K167" s="12" t="s">
        <v>163</v>
      </c>
      <c r="L167" s="23"/>
      <c r="M167" s="145">
        <v>17525154842</v>
      </c>
      <c r="N167" s="146"/>
      <c r="O167" s="145">
        <v>20200108675</v>
      </c>
      <c r="P167" s="146"/>
      <c r="Q167" s="1"/>
      <c r="U167" s="118">
        <v>17525154842</v>
      </c>
      <c r="V167" s="34"/>
      <c r="W167" s="119">
        <f t="shared" si="6"/>
        <v>0</v>
      </c>
      <c r="X167" s="120">
        <f t="shared" si="7"/>
        <v>0</v>
      </c>
    </row>
    <row r="168" spans="2:24" ht="15" customHeight="1">
      <c r="B168" s="13"/>
      <c r="C168" s="12"/>
      <c r="D168" s="12" t="s">
        <v>482</v>
      </c>
      <c r="E168" s="12"/>
      <c r="F168" s="39"/>
      <c r="H168" s="13"/>
      <c r="I168" s="12"/>
      <c r="J168" s="12" t="s">
        <v>169</v>
      </c>
      <c r="K168" s="12"/>
      <c r="L168" s="23"/>
      <c r="M168" s="145">
        <v>1302779735</v>
      </c>
      <c r="N168" s="146"/>
      <c r="O168" s="145">
        <v>571840732</v>
      </c>
      <c r="P168" s="146"/>
      <c r="Q168" s="1"/>
      <c r="U168" s="118">
        <v>1302779735</v>
      </c>
      <c r="V168" s="34"/>
      <c r="W168" s="119">
        <f t="shared" si="6"/>
        <v>0</v>
      </c>
      <c r="X168" s="120">
        <f t="shared" si="7"/>
        <v>0</v>
      </c>
    </row>
    <row r="169" spans="2:24" ht="15" customHeight="1">
      <c r="B169" s="13"/>
      <c r="C169" s="12"/>
      <c r="D169" s="12" t="s">
        <v>483</v>
      </c>
      <c r="E169" s="12"/>
      <c r="F169" s="39"/>
      <c r="H169" s="13"/>
      <c r="I169" s="12"/>
      <c r="J169" s="12" t="s">
        <v>164</v>
      </c>
      <c r="K169" s="12"/>
      <c r="L169" s="23"/>
      <c r="M169" s="145">
        <f>SUM(M170:M171)</f>
        <v>810329590</v>
      </c>
      <c r="N169" s="146"/>
      <c r="O169" s="145">
        <f>SUM(O170:O171)</f>
        <v>2302704235</v>
      </c>
      <c r="P169" s="146"/>
      <c r="Q169" s="1"/>
      <c r="U169" s="118">
        <v>810329590</v>
      </c>
      <c r="V169" s="34"/>
      <c r="W169" s="119">
        <f t="shared" si="6"/>
        <v>0</v>
      </c>
      <c r="X169" s="120">
        <f t="shared" si="7"/>
        <v>0</v>
      </c>
    </row>
    <row r="170" spans="2:24" ht="15" hidden="1" customHeight="1">
      <c r="B170" s="45"/>
      <c r="C170" s="46"/>
      <c r="D170" s="46"/>
      <c r="E170" s="46" t="s">
        <v>823</v>
      </c>
      <c r="F170" s="48"/>
      <c r="H170" s="13"/>
      <c r="I170" s="12"/>
      <c r="J170" s="12"/>
      <c r="K170" s="12" t="s">
        <v>823</v>
      </c>
      <c r="L170" s="23"/>
      <c r="M170" s="145">
        <v>810329590</v>
      </c>
      <c r="N170" s="146"/>
      <c r="O170" s="145">
        <v>2302704235</v>
      </c>
      <c r="P170" s="146"/>
      <c r="Q170" s="1"/>
      <c r="U170" s="118">
        <v>810329590</v>
      </c>
      <c r="V170" s="34"/>
      <c r="W170" s="119">
        <f t="shared" si="6"/>
        <v>0</v>
      </c>
      <c r="X170" s="120">
        <f t="shared" si="7"/>
        <v>0</v>
      </c>
    </row>
    <row r="171" spans="2:24" ht="15" hidden="1" customHeight="1">
      <c r="B171" s="45"/>
      <c r="C171" s="46"/>
      <c r="D171" s="46"/>
      <c r="E171" s="46" t="s">
        <v>824</v>
      </c>
      <c r="F171" s="48"/>
      <c r="H171" s="13"/>
      <c r="I171" s="12"/>
      <c r="J171" s="12"/>
      <c r="K171" s="12" t="s">
        <v>824</v>
      </c>
      <c r="L171" s="23"/>
      <c r="M171" s="145">
        <v>0</v>
      </c>
      <c r="N171" s="146"/>
      <c r="O171" s="145">
        <v>0</v>
      </c>
      <c r="P171" s="146"/>
      <c r="Q171" s="1"/>
      <c r="U171" s="118">
        <v>0</v>
      </c>
      <c r="V171" s="34"/>
      <c r="W171" s="119">
        <f t="shared" si="6"/>
        <v>0</v>
      </c>
      <c r="X171" s="120">
        <f t="shared" si="7"/>
        <v>0</v>
      </c>
    </row>
    <row r="172" spans="2:24" ht="15" customHeight="1">
      <c r="B172" s="13"/>
      <c r="C172" s="12" t="s">
        <v>484</v>
      </c>
      <c r="D172" s="12"/>
      <c r="E172" s="12"/>
      <c r="F172" s="39"/>
      <c r="H172" s="13"/>
      <c r="I172" s="12" t="s">
        <v>75</v>
      </c>
      <c r="J172" s="12"/>
      <c r="K172" s="12"/>
      <c r="L172" s="23"/>
      <c r="M172" s="145"/>
      <c r="N172" s="146">
        <f>SUM(M173,M178,M187,M188)</f>
        <v>14507763536</v>
      </c>
      <c r="O172" s="145"/>
      <c r="P172" s="146">
        <f>SUM(O173,O178,O187,O188)</f>
        <v>13044546236</v>
      </c>
      <c r="Q172" s="1"/>
      <c r="U172" s="118"/>
      <c r="V172" s="34">
        <v>14507763536</v>
      </c>
      <c r="W172" s="119">
        <f t="shared" si="6"/>
        <v>0</v>
      </c>
      <c r="X172" s="120">
        <f t="shared" si="7"/>
        <v>0</v>
      </c>
    </row>
    <row r="173" spans="2:24" ht="15" customHeight="1">
      <c r="B173" s="13"/>
      <c r="C173" s="12"/>
      <c r="D173" s="12" t="s">
        <v>485</v>
      </c>
      <c r="E173" s="12"/>
      <c r="F173" s="39"/>
      <c r="H173" s="13"/>
      <c r="I173" s="12"/>
      <c r="J173" s="12" t="s">
        <v>76</v>
      </c>
      <c r="K173" s="12"/>
      <c r="L173" s="23"/>
      <c r="M173" s="145">
        <f>SUM(M174:M177)</f>
        <v>1031505998</v>
      </c>
      <c r="N173" s="146"/>
      <c r="O173" s="145">
        <f>SUM(O174:O177)</f>
        <v>967726873</v>
      </c>
      <c r="P173" s="146"/>
      <c r="Q173" s="1"/>
      <c r="U173" s="118">
        <v>1031505998</v>
      </c>
      <c r="V173" s="34"/>
      <c r="W173" s="119">
        <f t="shared" si="6"/>
        <v>0</v>
      </c>
      <c r="X173" s="120">
        <f t="shared" si="7"/>
        <v>0</v>
      </c>
    </row>
    <row r="174" spans="2:24" ht="15" hidden="1" customHeight="1">
      <c r="B174" s="45"/>
      <c r="C174" s="46"/>
      <c r="D174" s="46"/>
      <c r="E174" s="46" t="s">
        <v>77</v>
      </c>
      <c r="F174" s="48"/>
      <c r="H174" s="13"/>
      <c r="I174" s="12"/>
      <c r="J174" s="12"/>
      <c r="K174" s="12" t="s">
        <v>77</v>
      </c>
      <c r="L174" s="23"/>
      <c r="M174" s="145">
        <v>908727704</v>
      </c>
      <c r="N174" s="146"/>
      <c r="O174" s="145">
        <v>778377552</v>
      </c>
      <c r="P174" s="146"/>
      <c r="Q174" s="1"/>
      <c r="U174" s="118">
        <v>908727704</v>
      </c>
      <c r="V174" s="34"/>
      <c r="W174" s="119">
        <f t="shared" si="6"/>
        <v>0</v>
      </c>
      <c r="X174" s="120">
        <f t="shared" si="7"/>
        <v>0</v>
      </c>
    </row>
    <row r="175" spans="2:24" ht="15" hidden="1" customHeight="1">
      <c r="B175" s="45"/>
      <c r="C175" s="46"/>
      <c r="D175" s="46"/>
      <c r="E175" s="46" t="s">
        <v>78</v>
      </c>
      <c r="F175" s="48"/>
      <c r="H175" s="13"/>
      <c r="I175" s="12"/>
      <c r="J175" s="12"/>
      <c r="K175" s="12" t="s">
        <v>78</v>
      </c>
      <c r="L175" s="23"/>
      <c r="M175" s="145">
        <v>0</v>
      </c>
      <c r="N175" s="146"/>
      <c r="O175" s="145">
        <v>0</v>
      </c>
      <c r="P175" s="146"/>
      <c r="Q175" s="1"/>
      <c r="U175" s="118">
        <v>0</v>
      </c>
      <c r="V175" s="34"/>
      <c r="W175" s="119">
        <f t="shared" si="6"/>
        <v>0</v>
      </c>
      <c r="X175" s="120">
        <f t="shared" si="7"/>
        <v>0</v>
      </c>
    </row>
    <row r="176" spans="2:24" ht="15" hidden="1" customHeight="1">
      <c r="B176" s="45"/>
      <c r="C176" s="46"/>
      <c r="D176" s="46"/>
      <c r="E176" s="46" t="s">
        <v>79</v>
      </c>
      <c r="F176" s="48"/>
      <c r="H176" s="13"/>
      <c r="I176" s="12"/>
      <c r="J176" s="12"/>
      <c r="K176" s="12" t="s">
        <v>79</v>
      </c>
      <c r="L176" s="23"/>
      <c r="M176" s="145">
        <v>0</v>
      </c>
      <c r="N176" s="146"/>
      <c r="O176" s="145">
        <v>8805060</v>
      </c>
      <c r="P176" s="146"/>
      <c r="Q176" s="1"/>
      <c r="U176" s="118">
        <v>0</v>
      </c>
      <c r="V176" s="34"/>
      <c r="W176" s="119">
        <f t="shared" si="6"/>
        <v>0</v>
      </c>
      <c r="X176" s="120">
        <f t="shared" si="7"/>
        <v>0</v>
      </c>
    </row>
    <row r="177" spans="1:24" ht="15" hidden="1" customHeight="1">
      <c r="B177" s="45"/>
      <c r="C177" s="46"/>
      <c r="D177" s="46"/>
      <c r="E177" s="46" t="s">
        <v>184</v>
      </c>
      <c r="F177" s="48"/>
      <c r="H177" s="13"/>
      <c r="I177" s="12"/>
      <c r="J177" s="12"/>
      <c r="K177" s="12" t="s">
        <v>205</v>
      </c>
      <c r="L177" s="23"/>
      <c r="M177" s="145">
        <v>122778294</v>
      </c>
      <c r="N177" s="146"/>
      <c r="O177" s="145">
        <v>180544261</v>
      </c>
      <c r="P177" s="146"/>
      <c r="Q177" s="1"/>
      <c r="U177" s="118">
        <v>122778294</v>
      </c>
      <c r="V177" s="34"/>
      <c r="W177" s="119">
        <f t="shared" si="6"/>
        <v>0</v>
      </c>
      <c r="X177" s="120">
        <f t="shared" si="7"/>
        <v>0</v>
      </c>
    </row>
    <row r="178" spans="1:24" ht="15" customHeight="1">
      <c r="B178" s="13"/>
      <c r="C178" s="12"/>
      <c r="D178" s="12" t="s">
        <v>486</v>
      </c>
      <c r="E178" s="12"/>
      <c r="F178" s="39"/>
      <c r="H178" s="13"/>
      <c r="I178" s="12"/>
      <c r="J178" s="12" t="s">
        <v>80</v>
      </c>
      <c r="K178" s="12"/>
      <c r="L178" s="23"/>
      <c r="M178" s="145">
        <f>SUM(M179:M184)</f>
        <v>7629323751</v>
      </c>
      <c r="N178" s="146"/>
      <c r="O178" s="145">
        <f>SUM(O179:O184)</f>
        <v>5517015035</v>
      </c>
      <c r="P178" s="146"/>
      <c r="Q178" s="1"/>
      <c r="U178" s="118">
        <v>7629323751</v>
      </c>
      <c r="V178" s="34"/>
      <c r="W178" s="119">
        <f t="shared" si="6"/>
        <v>0</v>
      </c>
      <c r="X178" s="120">
        <f t="shared" si="7"/>
        <v>0</v>
      </c>
    </row>
    <row r="179" spans="1:24" ht="15" hidden="1" customHeight="1">
      <c r="B179" s="45"/>
      <c r="C179" s="46"/>
      <c r="D179" s="46"/>
      <c r="E179" s="46" t="s">
        <v>81</v>
      </c>
      <c r="F179" s="48"/>
      <c r="H179" s="13"/>
      <c r="I179" s="12"/>
      <c r="J179" s="12"/>
      <c r="K179" s="12" t="s">
        <v>81</v>
      </c>
      <c r="L179" s="23"/>
      <c r="M179" s="145">
        <v>1820518674</v>
      </c>
      <c r="N179" s="146"/>
      <c r="O179" s="145">
        <v>1208508678</v>
      </c>
      <c r="P179" s="146"/>
      <c r="Q179" s="1"/>
      <c r="U179" s="118">
        <v>1820518674</v>
      </c>
      <c r="V179" s="34"/>
      <c r="W179" s="119">
        <f t="shared" si="6"/>
        <v>0</v>
      </c>
      <c r="X179" s="120">
        <f t="shared" si="7"/>
        <v>0</v>
      </c>
    </row>
    <row r="180" spans="1:24" ht="15" hidden="1" customHeight="1">
      <c r="B180" s="45"/>
      <c r="C180" s="46"/>
      <c r="D180" s="46"/>
      <c r="E180" s="46" t="s">
        <v>82</v>
      </c>
      <c r="F180" s="48"/>
      <c r="H180" s="13"/>
      <c r="I180" s="12"/>
      <c r="J180" s="12"/>
      <c r="K180" s="12" t="s">
        <v>82</v>
      </c>
      <c r="L180" s="23"/>
      <c r="M180" s="145">
        <v>3237464744</v>
      </c>
      <c r="N180" s="146"/>
      <c r="O180" s="145">
        <v>3454119302</v>
      </c>
      <c r="P180" s="146"/>
      <c r="Q180" s="1"/>
      <c r="U180" s="118">
        <v>3237464744</v>
      </c>
      <c r="V180" s="34"/>
      <c r="W180" s="119">
        <f t="shared" si="6"/>
        <v>0</v>
      </c>
      <c r="X180" s="120">
        <f t="shared" si="7"/>
        <v>0</v>
      </c>
    </row>
    <row r="181" spans="1:24" ht="15" hidden="1" customHeight="1">
      <c r="B181" s="45"/>
      <c r="C181" s="46"/>
      <c r="D181" s="46"/>
      <c r="E181" s="46" t="s">
        <v>227</v>
      </c>
      <c r="F181" s="48"/>
      <c r="H181" s="13"/>
      <c r="I181" s="12"/>
      <c r="J181" s="12"/>
      <c r="K181" s="12" t="s">
        <v>225</v>
      </c>
      <c r="L181" s="23"/>
      <c r="M181" s="145">
        <v>0</v>
      </c>
      <c r="N181" s="146"/>
      <c r="O181" s="145">
        <v>0</v>
      </c>
      <c r="P181" s="146"/>
      <c r="Q181" s="1"/>
      <c r="U181" s="118">
        <v>0</v>
      </c>
      <c r="V181" s="34"/>
      <c r="W181" s="119">
        <f t="shared" si="6"/>
        <v>0</v>
      </c>
      <c r="X181" s="120">
        <f t="shared" si="7"/>
        <v>0</v>
      </c>
    </row>
    <row r="182" spans="1:24" ht="15" hidden="1" customHeight="1">
      <c r="B182" s="45"/>
      <c r="C182" s="46"/>
      <c r="D182" s="46"/>
      <c r="E182" s="46" t="s">
        <v>228</v>
      </c>
      <c r="F182" s="48"/>
      <c r="H182" s="13"/>
      <c r="I182" s="12"/>
      <c r="J182" s="12"/>
      <c r="K182" s="12" t="s">
        <v>226</v>
      </c>
      <c r="L182" s="23"/>
      <c r="M182" s="145">
        <v>60116633</v>
      </c>
      <c r="N182" s="146"/>
      <c r="O182" s="145">
        <v>0</v>
      </c>
      <c r="P182" s="146"/>
      <c r="Q182" s="1"/>
      <c r="U182" s="118">
        <v>60116633</v>
      </c>
      <c r="V182" s="34"/>
      <c r="W182" s="119">
        <f t="shared" si="6"/>
        <v>0</v>
      </c>
      <c r="X182" s="120">
        <f t="shared" si="7"/>
        <v>0</v>
      </c>
    </row>
    <row r="183" spans="1:24" ht="15" hidden="1" customHeight="1">
      <c r="B183" s="45"/>
      <c r="C183" s="46"/>
      <c r="D183" s="46"/>
      <c r="E183" s="46" t="s">
        <v>245</v>
      </c>
      <c r="F183" s="48"/>
      <c r="H183" s="13"/>
      <c r="I183" s="12"/>
      <c r="J183" s="12"/>
      <c r="K183" s="12" t="s">
        <v>266</v>
      </c>
      <c r="L183" s="23"/>
      <c r="M183" s="145">
        <v>1705132856</v>
      </c>
      <c r="N183" s="146"/>
      <c r="O183" s="145">
        <v>131383832</v>
      </c>
      <c r="P183" s="146"/>
      <c r="Q183" s="1"/>
      <c r="U183" s="118">
        <v>1705132856</v>
      </c>
      <c r="V183" s="34"/>
      <c r="W183" s="119">
        <f t="shared" si="6"/>
        <v>0</v>
      </c>
      <c r="X183" s="120">
        <f t="shared" si="7"/>
        <v>0</v>
      </c>
    </row>
    <row r="184" spans="1:24" ht="15" hidden="1" customHeight="1">
      <c r="B184" s="45"/>
      <c r="C184" s="46"/>
      <c r="D184" s="46"/>
      <c r="E184" s="46" t="s">
        <v>246</v>
      </c>
      <c r="F184" s="48"/>
      <c r="H184" s="13"/>
      <c r="I184" s="12"/>
      <c r="J184" s="12"/>
      <c r="K184" s="12" t="s">
        <v>267</v>
      </c>
      <c r="L184" s="23"/>
      <c r="M184" s="145">
        <f>SUM(M185:M186)</f>
        <v>806090844</v>
      </c>
      <c r="N184" s="146"/>
      <c r="O184" s="145">
        <f>SUM(O185:O186)</f>
        <v>723003223</v>
      </c>
      <c r="P184" s="146"/>
      <c r="Q184" s="1"/>
      <c r="U184" s="118">
        <v>806090844</v>
      </c>
      <c r="V184" s="34"/>
      <c r="W184" s="119">
        <f t="shared" si="6"/>
        <v>0</v>
      </c>
      <c r="X184" s="120">
        <f t="shared" si="7"/>
        <v>0</v>
      </c>
    </row>
    <row r="185" spans="1:24" ht="15" hidden="1" customHeight="1">
      <c r="B185" s="45"/>
      <c r="C185" s="46"/>
      <c r="D185" s="46"/>
      <c r="E185" s="46"/>
      <c r="F185" s="48" t="s">
        <v>83</v>
      </c>
      <c r="H185" s="13"/>
      <c r="I185" s="12"/>
      <c r="J185" s="12"/>
      <c r="K185" s="12"/>
      <c r="L185" s="23" t="s">
        <v>83</v>
      </c>
      <c r="M185" s="145">
        <v>801782505</v>
      </c>
      <c r="N185" s="146"/>
      <c r="O185" s="145">
        <v>720266428</v>
      </c>
      <c r="P185" s="146"/>
      <c r="Q185" s="1"/>
      <c r="U185" s="118">
        <v>801782505</v>
      </c>
      <c r="V185" s="34"/>
      <c r="W185" s="119">
        <f t="shared" si="6"/>
        <v>0</v>
      </c>
      <c r="X185" s="120">
        <f t="shared" si="7"/>
        <v>0</v>
      </c>
    </row>
    <row r="186" spans="1:24" ht="15" hidden="1" customHeight="1">
      <c r="A186" s="28"/>
      <c r="B186" s="45"/>
      <c r="C186" s="46"/>
      <c r="D186" s="46"/>
      <c r="E186" s="46"/>
      <c r="F186" s="48" t="s">
        <v>84</v>
      </c>
      <c r="H186" s="13"/>
      <c r="I186" s="12"/>
      <c r="J186" s="12"/>
      <c r="K186" s="12"/>
      <c r="L186" s="23" t="s">
        <v>84</v>
      </c>
      <c r="M186" s="145">
        <v>4308339</v>
      </c>
      <c r="N186" s="146"/>
      <c r="O186" s="145">
        <v>2736795</v>
      </c>
      <c r="P186" s="146"/>
      <c r="Q186" s="1"/>
      <c r="U186" s="118">
        <v>4308339</v>
      </c>
      <c r="V186" s="34"/>
      <c r="W186" s="119">
        <f t="shared" si="6"/>
        <v>0</v>
      </c>
      <c r="X186" s="120">
        <f t="shared" si="7"/>
        <v>0</v>
      </c>
    </row>
    <row r="187" spans="1:24" ht="15" customHeight="1">
      <c r="B187" s="13"/>
      <c r="C187" s="12"/>
      <c r="D187" s="12" t="s">
        <v>487</v>
      </c>
      <c r="E187" s="12"/>
      <c r="F187" s="39"/>
      <c r="H187" s="13"/>
      <c r="I187" s="12"/>
      <c r="J187" s="12" t="s">
        <v>145</v>
      </c>
      <c r="K187" s="12"/>
      <c r="L187" s="23"/>
      <c r="M187" s="145">
        <v>0</v>
      </c>
      <c r="N187" s="146"/>
      <c r="O187" s="145">
        <v>0</v>
      </c>
      <c r="P187" s="146"/>
      <c r="Q187" s="1"/>
      <c r="U187" s="118">
        <v>0</v>
      </c>
      <c r="V187" s="34"/>
      <c r="W187" s="119">
        <f t="shared" si="6"/>
        <v>0</v>
      </c>
      <c r="X187" s="120">
        <f t="shared" si="7"/>
        <v>0</v>
      </c>
    </row>
    <row r="188" spans="1:24" ht="15" customHeight="1">
      <c r="B188" s="13"/>
      <c r="C188" s="12"/>
      <c r="D188" s="12" t="s">
        <v>488</v>
      </c>
      <c r="E188" s="12"/>
      <c r="F188" s="39"/>
      <c r="H188" s="13"/>
      <c r="I188" s="12"/>
      <c r="J188" s="12" t="s">
        <v>146</v>
      </c>
      <c r="K188" s="12"/>
      <c r="L188" s="23"/>
      <c r="M188" s="145">
        <v>5846933787</v>
      </c>
      <c r="N188" s="146"/>
      <c r="O188" s="145">
        <v>6559804328</v>
      </c>
      <c r="P188" s="146"/>
      <c r="Q188" s="1"/>
      <c r="U188" s="118">
        <v>5846933787</v>
      </c>
      <c r="V188" s="34"/>
      <c r="W188" s="119">
        <f t="shared" si="6"/>
        <v>0</v>
      </c>
      <c r="X188" s="120">
        <f t="shared" si="7"/>
        <v>0</v>
      </c>
    </row>
    <row r="189" spans="1:24" ht="15" customHeight="1">
      <c r="B189" s="13"/>
      <c r="C189" s="12" t="s">
        <v>489</v>
      </c>
      <c r="D189" s="12"/>
      <c r="E189" s="12"/>
      <c r="F189" s="39"/>
      <c r="H189" s="13"/>
      <c r="I189" s="12" t="s">
        <v>188</v>
      </c>
      <c r="J189" s="12"/>
      <c r="K189" s="12"/>
      <c r="L189" s="23"/>
      <c r="M189" s="145"/>
      <c r="N189" s="146">
        <f>SUM(M190:M190)</f>
        <v>2690003988</v>
      </c>
      <c r="O189" s="145"/>
      <c r="P189" s="146">
        <f>SUM(O190:O190)</f>
        <v>2710003988</v>
      </c>
      <c r="Q189" s="1"/>
      <c r="U189" s="118"/>
      <c r="V189" s="34">
        <v>2690003988</v>
      </c>
      <c r="W189" s="119">
        <f t="shared" si="6"/>
        <v>0</v>
      </c>
      <c r="X189" s="120">
        <f t="shared" si="7"/>
        <v>0</v>
      </c>
    </row>
    <row r="190" spans="1:24" ht="15" customHeight="1">
      <c r="B190" s="13"/>
      <c r="C190" s="12"/>
      <c r="D190" s="12" t="s">
        <v>490</v>
      </c>
      <c r="E190" s="12"/>
      <c r="F190" s="39"/>
      <c r="H190" s="13"/>
      <c r="I190" s="12"/>
      <c r="J190" s="12" t="s">
        <v>89</v>
      </c>
      <c r="K190" s="12"/>
      <c r="L190" s="23"/>
      <c r="M190" s="145">
        <v>2690003988</v>
      </c>
      <c r="N190" s="146"/>
      <c r="O190" s="145">
        <v>2710003988</v>
      </c>
      <c r="P190" s="146"/>
      <c r="Q190" s="1"/>
      <c r="U190" s="118">
        <v>2690003988</v>
      </c>
      <c r="V190" s="34"/>
      <c r="W190" s="119">
        <f t="shared" si="6"/>
        <v>0</v>
      </c>
      <c r="X190" s="120">
        <f t="shared" si="7"/>
        <v>0</v>
      </c>
    </row>
    <row r="191" spans="1:24" ht="15" customHeight="1">
      <c r="B191" s="13"/>
      <c r="C191" s="12" t="s">
        <v>491</v>
      </c>
      <c r="D191" s="12"/>
      <c r="E191" s="12"/>
      <c r="F191" s="39"/>
      <c r="H191" s="13"/>
      <c r="I191" s="12" t="s">
        <v>189</v>
      </c>
      <c r="J191" s="12"/>
      <c r="K191" s="12"/>
      <c r="L191" s="23"/>
      <c r="M191" s="145"/>
      <c r="N191" s="146">
        <f>SUM(M192:M193)</f>
        <v>95865433</v>
      </c>
      <c r="O191" s="145"/>
      <c r="P191" s="146">
        <f>SUM(O192:O193)</f>
        <v>1235120082</v>
      </c>
      <c r="Q191" s="1"/>
      <c r="U191" s="118"/>
      <c r="V191" s="34">
        <v>95865433</v>
      </c>
      <c r="W191" s="119">
        <f t="shared" si="6"/>
        <v>0</v>
      </c>
      <c r="X191" s="120">
        <f t="shared" si="7"/>
        <v>0</v>
      </c>
    </row>
    <row r="192" spans="1:24" ht="15" customHeight="1">
      <c r="B192" s="13"/>
      <c r="C192" s="12"/>
      <c r="D192" s="12" t="s">
        <v>492</v>
      </c>
      <c r="E192" s="12"/>
      <c r="F192" s="39"/>
      <c r="H192" s="13"/>
      <c r="I192" s="12"/>
      <c r="J192" s="12" t="s">
        <v>90</v>
      </c>
      <c r="K192" s="12"/>
      <c r="L192" s="23"/>
      <c r="M192" s="145">
        <v>95865433</v>
      </c>
      <c r="N192" s="146"/>
      <c r="O192" s="145">
        <v>26510000</v>
      </c>
      <c r="P192" s="146"/>
      <c r="Q192" s="1"/>
      <c r="U192" s="118">
        <v>95865433</v>
      </c>
      <c r="V192" s="34"/>
      <c r="W192" s="119">
        <f t="shared" si="6"/>
        <v>0</v>
      </c>
      <c r="X192" s="120">
        <f t="shared" si="7"/>
        <v>0</v>
      </c>
    </row>
    <row r="193" spans="1:24" ht="15" customHeight="1">
      <c r="B193" s="13"/>
      <c r="C193" s="12"/>
      <c r="D193" s="12" t="s">
        <v>493</v>
      </c>
      <c r="E193" s="12"/>
      <c r="F193" s="39"/>
      <c r="H193" s="13"/>
      <c r="I193" s="12"/>
      <c r="J193" s="12" t="s">
        <v>91</v>
      </c>
      <c r="K193" s="12"/>
      <c r="L193" s="23"/>
      <c r="M193" s="145">
        <v>0</v>
      </c>
      <c r="N193" s="146"/>
      <c r="O193" s="145">
        <v>1208610082</v>
      </c>
      <c r="P193" s="146"/>
      <c r="Q193" s="1"/>
      <c r="U193" s="118">
        <v>0</v>
      </c>
      <c r="V193" s="34"/>
      <c r="W193" s="119">
        <f t="shared" si="6"/>
        <v>0</v>
      </c>
      <c r="X193" s="120">
        <f t="shared" si="7"/>
        <v>0</v>
      </c>
    </row>
    <row r="194" spans="1:24" ht="15" customHeight="1">
      <c r="B194" s="13"/>
      <c r="C194" s="12" t="s">
        <v>494</v>
      </c>
      <c r="D194" s="12"/>
      <c r="E194" s="12"/>
      <c r="F194" s="39"/>
      <c r="H194" s="13"/>
      <c r="I194" s="12" t="s">
        <v>190</v>
      </c>
      <c r="J194" s="12"/>
      <c r="K194" s="12"/>
      <c r="L194" s="23"/>
      <c r="M194" s="145"/>
      <c r="N194" s="146">
        <f>SUM(M195:M196)</f>
        <v>-4773030969</v>
      </c>
      <c r="O194" s="145"/>
      <c r="P194" s="146">
        <f>SUM(O195:O196)</f>
        <v>-4260497608</v>
      </c>
      <c r="Q194" s="1"/>
      <c r="U194" s="118"/>
      <c r="V194" s="34">
        <v>-4773030969</v>
      </c>
      <c r="W194" s="119">
        <f t="shared" si="6"/>
        <v>0</v>
      </c>
      <c r="X194" s="120">
        <f t="shared" si="7"/>
        <v>0</v>
      </c>
    </row>
    <row r="195" spans="1:24" ht="15" customHeight="1">
      <c r="B195" s="13"/>
      <c r="C195" s="12"/>
      <c r="D195" s="12" t="s">
        <v>495</v>
      </c>
      <c r="E195" s="12"/>
      <c r="F195" s="39"/>
      <c r="H195" s="13"/>
      <c r="I195" s="12"/>
      <c r="J195" s="12" t="s">
        <v>92</v>
      </c>
      <c r="K195" s="12"/>
      <c r="L195" s="23"/>
      <c r="M195" s="145">
        <v>-918933431</v>
      </c>
      <c r="N195" s="146"/>
      <c r="O195" s="145">
        <v>-432556560</v>
      </c>
      <c r="P195" s="146"/>
      <c r="Q195" s="1"/>
      <c r="U195" s="118">
        <v>-918933431</v>
      </c>
      <c r="V195" s="34"/>
      <c r="W195" s="119">
        <f t="shared" si="6"/>
        <v>0</v>
      </c>
      <c r="X195" s="120">
        <f t="shared" si="7"/>
        <v>0</v>
      </c>
    </row>
    <row r="196" spans="1:24" ht="15" customHeight="1">
      <c r="B196" s="13"/>
      <c r="C196" s="12"/>
      <c r="D196" s="12" t="s">
        <v>496</v>
      </c>
      <c r="E196" s="12"/>
      <c r="F196" s="39"/>
      <c r="H196" s="13"/>
      <c r="I196" s="12"/>
      <c r="J196" s="12" t="s">
        <v>93</v>
      </c>
      <c r="K196" s="12"/>
      <c r="L196" s="23"/>
      <c r="M196" s="145">
        <v>-3854097538</v>
      </c>
      <c r="N196" s="146"/>
      <c r="O196" s="145">
        <v>-3827941048</v>
      </c>
      <c r="P196" s="146"/>
      <c r="Q196" s="1"/>
      <c r="U196" s="118">
        <v>-3854097538</v>
      </c>
      <c r="V196" s="34"/>
      <c r="W196" s="119">
        <f t="shared" si="6"/>
        <v>0</v>
      </c>
      <c r="X196" s="120">
        <f t="shared" si="7"/>
        <v>0</v>
      </c>
    </row>
    <row r="197" spans="1:24" ht="15" customHeight="1">
      <c r="B197" s="13"/>
      <c r="C197" s="12" t="s">
        <v>497</v>
      </c>
      <c r="D197" s="12"/>
      <c r="E197" s="12"/>
      <c r="F197" s="39"/>
      <c r="H197" s="13"/>
      <c r="I197" s="12" t="s">
        <v>191</v>
      </c>
      <c r="J197" s="12"/>
      <c r="K197" s="12"/>
      <c r="L197" s="23"/>
      <c r="M197" s="145"/>
      <c r="N197" s="146">
        <v>-116230950</v>
      </c>
      <c r="O197" s="145"/>
      <c r="P197" s="146">
        <v>-38930309</v>
      </c>
      <c r="Q197" s="1"/>
      <c r="U197" s="118"/>
      <c r="V197" s="34">
        <v>-116230950</v>
      </c>
      <c r="W197" s="119">
        <f t="shared" si="6"/>
        <v>0</v>
      </c>
      <c r="X197" s="120">
        <f t="shared" si="7"/>
        <v>0</v>
      </c>
    </row>
    <row r="198" spans="1:24" ht="15" customHeight="1">
      <c r="B198" s="13" t="s">
        <v>788</v>
      </c>
      <c r="C198" s="12"/>
      <c r="D198" s="12"/>
      <c r="E198" s="12"/>
      <c r="F198" s="39"/>
      <c r="H198" s="13" t="s">
        <v>848</v>
      </c>
      <c r="I198" s="12"/>
      <c r="J198" s="12"/>
      <c r="K198" s="12"/>
      <c r="L198" s="23"/>
      <c r="M198" s="145"/>
      <c r="N198" s="146">
        <v>11400267571</v>
      </c>
      <c r="O198" s="145"/>
      <c r="P198" s="146">
        <v>8469738637</v>
      </c>
      <c r="Q198" s="1"/>
      <c r="U198" s="118"/>
      <c r="V198" s="34">
        <v>11400267571</v>
      </c>
      <c r="W198" s="119">
        <f t="shared" ref="W198:W262" si="8">IFERROR(M198-U198,0)</f>
        <v>0</v>
      </c>
      <c r="X198" s="120">
        <f t="shared" ref="X198:X262" si="9">IFERROR(N198-V198,0)</f>
        <v>0</v>
      </c>
    </row>
    <row r="199" spans="1:24" ht="15" customHeight="1">
      <c r="A199" s="32"/>
      <c r="B199" s="13" t="s">
        <v>789</v>
      </c>
      <c r="C199" s="12"/>
      <c r="D199" s="12"/>
      <c r="E199" s="12"/>
      <c r="F199" s="39"/>
      <c r="H199" s="13" t="s">
        <v>849</v>
      </c>
      <c r="I199" s="12"/>
      <c r="J199" s="12"/>
      <c r="K199" s="12"/>
      <c r="L199" s="23"/>
      <c r="M199" s="145"/>
      <c r="N199" s="146">
        <v>0</v>
      </c>
      <c r="O199" s="145"/>
      <c r="P199" s="146">
        <v>0</v>
      </c>
      <c r="Q199" s="1"/>
      <c r="U199" s="118"/>
      <c r="V199" s="34">
        <v>0</v>
      </c>
      <c r="W199" s="119">
        <f t="shared" si="8"/>
        <v>0</v>
      </c>
      <c r="X199" s="120">
        <f t="shared" si="9"/>
        <v>0</v>
      </c>
    </row>
    <row r="200" spans="1:24" ht="15" customHeight="1">
      <c r="B200" s="13" t="s">
        <v>790</v>
      </c>
      <c r="C200" s="12"/>
      <c r="D200" s="12"/>
      <c r="E200" s="12"/>
      <c r="F200" s="39"/>
      <c r="H200" s="13" t="s">
        <v>850</v>
      </c>
      <c r="I200" s="12"/>
      <c r="J200" s="12"/>
      <c r="K200" s="12"/>
      <c r="L200" s="23"/>
      <c r="M200" s="145"/>
      <c r="N200" s="146">
        <f>SUM(N201,N204,N213,N209,N211)</f>
        <v>11051703518</v>
      </c>
      <c r="O200" s="145"/>
      <c r="P200" s="146">
        <f>SUM(P201,P204,P213,P209,P211)</f>
        <v>10602238508</v>
      </c>
      <c r="Q200" s="1"/>
      <c r="U200" s="118"/>
      <c r="V200" s="34">
        <v>11051703518</v>
      </c>
      <c r="W200" s="119">
        <f t="shared" si="8"/>
        <v>0</v>
      </c>
      <c r="X200" s="120">
        <f t="shared" si="9"/>
        <v>0</v>
      </c>
    </row>
    <row r="201" spans="1:24" ht="15" customHeight="1">
      <c r="B201" s="13"/>
      <c r="C201" s="12" t="s">
        <v>498</v>
      </c>
      <c r="D201" s="12"/>
      <c r="E201" s="12"/>
      <c r="F201" s="39"/>
      <c r="H201" s="13"/>
      <c r="I201" s="12" t="s">
        <v>192</v>
      </c>
      <c r="J201" s="12"/>
      <c r="K201" s="12"/>
      <c r="L201" s="23"/>
      <c r="M201" s="145"/>
      <c r="N201" s="146">
        <f>SUM(M202:M203)</f>
        <v>6963731607</v>
      </c>
      <c r="O201" s="145"/>
      <c r="P201" s="146">
        <f>SUM(O202:O203)</f>
        <v>6511018340</v>
      </c>
      <c r="Q201" s="1"/>
      <c r="U201" s="118"/>
      <c r="V201" s="34">
        <v>6963731607</v>
      </c>
      <c r="W201" s="119">
        <f t="shared" si="8"/>
        <v>0</v>
      </c>
      <c r="X201" s="120">
        <f t="shared" si="9"/>
        <v>0</v>
      </c>
    </row>
    <row r="202" spans="1:24" ht="15" customHeight="1">
      <c r="B202" s="13"/>
      <c r="C202" s="12"/>
      <c r="D202" s="12" t="s">
        <v>499</v>
      </c>
      <c r="E202" s="12"/>
      <c r="F202" s="39"/>
      <c r="H202" s="13"/>
      <c r="I202" s="12"/>
      <c r="J202" s="12" t="s">
        <v>85</v>
      </c>
      <c r="K202" s="12"/>
      <c r="L202" s="23"/>
      <c r="M202" s="145">
        <v>6440675869</v>
      </c>
      <c r="N202" s="146"/>
      <c r="O202" s="145">
        <v>5802296761</v>
      </c>
      <c r="P202" s="146"/>
      <c r="Q202" s="1"/>
      <c r="U202" s="118">
        <v>6440675869</v>
      </c>
      <c r="V202" s="34"/>
      <c r="W202" s="119">
        <f t="shared" si="8"/>
        <v>0</v>
      </c>
      <c r="X202" s="120">
        <f t="shared" si="9"/>
        <v>0</v>
      </c>
    </row>
    <row r="203" spans="1:24" ht="15" customHeight="1">
      <c r="B203" s="13"/>
      <c r="C203" s="12"/>
      <c r="D203" s="12" t="s">
        <v>480</v>
      </c>
      <c r="E203" s="12"/>
      <c r="F203" s="39"/>
      <c r="H203" s="13"/>
      <c r="I203" s="12"/>
      <c r="J203" s="12" t="s">
        <v>86</v>
      </c>
      <c r="K203" s="12"/>
      <c r="L203" s="23"/>
      <c r="M203" s="145">
        <v>523055738</v>
      </c>
      <c r="N203" s="146"/>
      <c r="O203" s="145">
        <v>708721579</v>
      </c>
      <c r="P203" s="146"/>
      <c r="Q203" s="1"/>
      <c r="U203" s="118">
        <v>523055738</v>
      </c>
      <c r="V203" s="34"/>
      <c r="W203" s="119">
        <f t="shared" si="8"/>
        <v>0</v>
      </c>
      <c r="X203" s="120">
        <f t="shared" si="9"/>
        <v>0</v>
      </c>
    </row>
    <row r="204" spans="1:24" ht="15" customHeight="1">
      <c r="B204" s="13"/>
      <c r="C204" s="12" t="s">
        <v>500</v>
      </c>
      <c r="D204" s="12"/>
      <c r="E204" s="12"/>
      <c r="F204" s="39"/>
      <c r="H204" s="13"/>
      <c r="I204" s="12" t="s">
        <v>193</v>
      </c>
      <c r="J204" s="12"/>
      <c r="K204" s="12"/>
      <c r="L204" s="23"/>
      <c r="M204" s="145"/>
      <c r="N204" s="146">
        <f>SUM(M205:M208)</f>
        <v>4035471911</v>
      </c>
      <c r="O204" s="145"/>
      <c r="P204" s="146">
        <f>SUM(O205:O208)</f>
        <v>3979295107</v>
      </c>
      <c r="Q204" s="1"/>
      <c r="U204" s="118"/>
      <c r="V204" s="34">
        <v>4035471911</v>
      </c>
      <c r="W204" s="119">
        <f t="shared" si="8"/>
        <v>0</v>
      </c>
      <c r="X204" s="120">
        <f t="shared" si="9"/>
        <v>0</v>
      </c>
    </row>
    <row r="205" spans="1:24" ht="15" customHeight="1">
      <c r="B205" s="13"/>
      <c r="C205" s="12"/>
      <c r="D205" s="12" t="s">
        <v>561</v>
      </c>
      <c r="E205" s="12"/>
      <c r="F205" s="39"/>
      <c r="H205" s="13"/>
      <c r="I205" s="12"/>
      <c r="J205" s="12" t="s">
        <v>87</v>
      </c>
      <c r="K205" s="12"/>
      <c r="L205" s="23"/>
      <c r="M205" s="145">
        <v>3113805488</v>
      </c>
      <c r="N205" s="146"/>
      <c r="O205" s="145">
        <v>3296150685</v>
      </c>
      <c r="P205" s="146"/>
      <c r="Q205" s="1"/>
      <c r="U205" s="118">
        <v>3113805488</v>
      </c>
      <c r="V205" s="34"/>
      <c r="W205" s="119">
        <f t="shared" si="8"/>
        <v>0</v>
      </c>
      <c r="X205" s="120">
        <f t="shared" si="9"/>
        <v>0</v>
      </c>
    </row>
    <row r="206" spans="1:24" ht="15" customHeight="1">
      <c r="B206" s="13"/>
      <c r="C206" s="12"/>
      <c r="D206" s="12" t="s">
        <v>562</v>
      </c>
      <c r="E206" s="12"/>
      <c r="F206" s="39"/>
      <c r="H206" s="13"/>
      <c r="I206" s="12"/>
      <c r="J206" s="12" t="s">
        <v>88</v>
      </c>
      <c r="K206" s="12"/>
      <c r="L206" s="23"/>
      <c r="M206" s="145">
        <v>229950775</v>
      </c>
      <c r="N206" s="146"/>
      <c r="O206" s="145">
        <v>94254532</v>
      </c>
      <c r="P206" s="146"/>
      <c r="Q206" s="1"/>
      <c r="U206" s="118">
        <v>229950775</v>
      </c>
      <c r="V206" s="34"/>
      <c r="W206" s="119">
        <f t="shared" si="8"/>
        <v>0</v>
      </c>
      <c r="X206" s="120">
        <f t="shared" si="9"/>
        <v>0</v>
      </c>
    </row>
    <row r="207" spans="1:24" ht="15" customHeight="1">
      <c r="B207" s="13"/>
      <c r="C207" s="12"/>
      <c r="D207" s="12" t="s">
        <v>563</v>
      </c>
      <c r="E207" s="12"/>
      <c r="F207" s="39"/>
      <c r="H207" s="13"/>
      <c r="I207" s="12"/>
      <c r="J207" s="12" t="s">
        <v>186</v>
      </c>
      <c r="K207" s="12"/>
      <c r="L207" s="23"/>
      <c r="M207" s="145"/>
      <c r="N207" s="146"/>
      <c r="O207" s="145"/>
      <c r="P207" s="146"/>
      <c r="Q207" s="1"/>
      <c r="U207" s="118"/>
      <c r="V207" s="34"/>
      <c r="W207" s="119">
        <f t="shared" si="8"/>
        <v>0</v>
      </c>
      <c r="X207" s="120">
        <f t="shared" si="9"/>
        <v>0</v>
      </c>
    </row>
    <row r="208" spans="1:24" ht="15" customHeight="1">
      <c r="B208" s="13"/>
      <c r="C208" s="12"/>
      <c r="D208" s="12" t="s">
        <v>564</v>
      </c>
      <c r="E208" s="12"/>
      <c r="F208" s="39"/>
      <c r="H208" s="13"/>
      <c r="I208" s="12"/>
      <c r="J208" s="12" t="s">
        <v>187</v>
      </c>
      <c r="K208" s="12"/>
      <c r="L208" s="23"/>
      <c r="M208" s="145">
        <v>691715648</v>
      </c>
      <c r="N208" s="146"/>
      <c r="O208" s="145">
        <v>588889890</v>
      </c>
      <c r="P208" s="146"/>
      <c r="Q208" s="1"/>
      <c r="U208" s="118">
        <v>691715648</v>
      </c>
      <c r="V208" s="34"/>
      <c r="W208" s="119">
        <f t="shared" si="8"/>
        <v>0</v>
      </c>
      <c r="X208" s="120">
        <f t="shared" si="9"/>
        <v>0</v>
      </c>
    </row>
    <row r="209" spans="2:24" ht="15" customHeight="1">
      <c r="B209" s="13"/>
      <c r="C209" s="12" t="s">
        <v>565</v>
      </c>
      <c r="D209" s="12"/>
      <c r="E209" s="12"/>
      <c r="F209" s="39"/>
      <c r="H209" s="13"/>
      <c r="I209" s="12" t="s">
        <v>233</v>
      </c>
      <c r="J209" s="12"/>
      <c r="K209" s="12"/>
      <c r="L209" s="23"/>
      <c r="M209" s="145"/>
      <c r="N209" s="146">
        <f>SUM(M210)</f>
        <v>0</v>
      </c>
      <c r="O209" s="145"/>
      <c r="P209" s="146">
        <f>SUM(O210)</f>
        <v>59425061</v>
      </c>
      <c r="Q209" s="1"/>
      <c r="U209" s="118"/>
      <c r="V209" s="34">
        <v>0</v>
      </c>
      <c r="W209" s="119">
        <f t="shared" si="8"/>
        <v>0</v>
      </c>
      <c r="X209" s="120">
        <f t="shared" si="9"/>
        <v>0</v>
      </c>
    </row>
    <row r="210" spans="2:24" ht="15" customHeight="1">
      <c r="B210" s="13"/>
      <c r="C210" s="12"/>
      <c r="D210" s="12" t="s">
        <v>566</v>
      </c>
      <c r="E210" s="12"/>
      <c r="F210" s="39"/>
      <c r="H210" s="13"/>
      <c r="I210" s="12"/>
      <c r="J210" s="12" t="s">
        <v>234</v>
      </c>
      <c r="K210" s="12"/>
      <c r="L210" s="23"/>
      <c r="M210" s="145">
        <v>0</v>
      </c>
      <c r="N210" s="146"/>
      <c r="O210" s="145">
        <v>59425061</v>
      </c>
      <c r="P210" s="146"/>
      <c r="Q210" s="1"/>
      <c r="U210" s="118">
        <v>0</v>
      </c>
      <c r="V210" s="34"/>
      <c r="W210" s="119">
        <f t="shared" si="8"/>
        <v>0</v>
      </c>
      <c r="X210" s="120">
        <f t="shared" si="9"/>
        <v>0</v>
      </c>
    </row>
    <row r="211" spans="2:24" ht="15" customHeight="1">
      <c r="B211" s="13"/>
      <c r="C211" s="12" t="s">
        <v>567</v>
      </c>
      <c r="D211" s="12"/>
      <c r="E211" s="12"/>
      <c r="F211" s="39"/>
      <c r="H211" s="13"/>
      <c r="I211" s="12" t="s">
        <v>237</v>
      </c>
      <c r="J211" s="12"/>
      <c r="K211" s="12"/>
      <c r="L211" s="23"/>
      <c r="M211" s="145"/>
      <c r="N211" s="146">
        <f>SUM(M212)</f>
        <v>0</v>
      </c>
      <c r="O211" s="145"/>
      <c r="P211" s="146">
        <f>SUM(O212)</f>
        <v>0</v>
      </c>
      <c r="Q211" s="1"/>
      <c r="U211" s="118"/>
      <c r="V211" s="34">
        <v>0</v>
      </c>
      <c r="W211" s="119">
        <f t="shared" si="8"/>
        <v>0</v>
      </c>
      <c r="X211" s="120">
        <f t="shared" si="9"/>
        <v>0</v>
      </c>
    </row>
    <row r="212" spans="2:24" ht="15" customHeight="1">
      <c r="B212" s="13"/>
      <c r="C212" s="12"/>
      <c r="D212" s="12" t="s">
        <v>568</v>
      </c>
      <c r="E212" s="12"/>
      <c r="F212" s="39"/>
      <c r="H212" s="13"/>
      <c r="I212" s="12"/>
      <c r="J212" s="12" t="s">
        <v>236</v>
      </c>
      <c r="K212" s="12"/>
      <c r="L212" s="23"/>
      <c r="M212" s="145">
        <v>0</v>
      </c>
      <c r="N212" s="146"/>
      <c r="O212" s="145">
        <v>0</v>
      </c>
      <c r="P212" s="146"/>
      <c r="Q212" s="1"/>
      <c r="U212" s="118">
        <v>0</v>
      </c>
      <c r="V212" s="34"/>
      <c r="W212" s="119">
        <f t="shared" si="8"/>
        <v>0</v>
      </c>
      <c r="X212" s="120">
        <f t="shared" si="9"/>
        <v>0</v>
      </c>
    </row>
    <row r="213" spans="2:24" ht="15" customHeight="1">
      <c r="B213" s="13"/>
      <c r="C213" s="12" t="s">
        <v>569</v>
      </c>
      <c r="D213" s="12"/>
      <c r="E213" s="12"/>
      <c r="F213" s="39"/>
      <c r="H213" s="13"/>
      <c r="I213" s="12" t="s">
        <v>235</v>
      </c>
      <c r="J213" s="12"/>
      <c r="K213" s="12"/>
      <c r="L213" s="23"/>
      <c r="M213" s="145"/>
      <c r="N213" s="146">
        <f>SUM(M214:M215)</f>
        <v>52500000</v>
      </c>
      <c r="O213" s="145"/>
      <c r="P213" s="146">
        <f>SUM(O214:O215)</f>
        <v>52500000</v>
      </c>
      <c r="Q213" s="1"/>
      <c r="U213" s="118"/>
      <c r="V213" s="34">
        <v>52500000</v>
      </c>
      <c r="W213" s="119">
        <f t="shared" si="8"/>
        <v>0</v>
      </c>
      <c r="X213" s="120">
        <f t="shared" si="9"/>
        <v>0</v>
      </c>
    </row>
    <row r="214" spans="2:24" ht="15" customHeight="1">
      <c r="B214" s="13"/>
      <c r="C214" s="12"/>
      <c r="D214" s="12" t="s">
        <v>570</v>
      </c>
      <c r="E214" s="12"/>
      <c r="F214" s="39"/>
      <c r="H214" s="13"/>
      <c r="I214" s="12"/>
      <c r="J214" s="12" t="s">
        <v>196</v>
      </c>
      <c r="K214" s="12"/>
      <c r="L214" s="23"/>
      <c r="M214" s="145">
        <v>2000000</v>
      </c>
      <c r="N214" s="146"/>
      <c r="O214" s="145">
        <v>2000000</v>
      </c>
      <c r="P214" s="146"/>
      <c r="Q214" s="1"/>
      <c r="U214" s="118">
        <v>2000000</v>
      </c>
      <c r="V214" s="34"/>
      <c r="W214" s="119">
        <f t="shared" si="8"/>
        <v>0</v>
      </c>
      <c r="X214" s="120">
        <f t="shared" si="9"/>
        <v>0</v>
      </c>
    </row>
    <row r="215" spans="2:24" ht="15" customHeight="1">
      <c r="B215" s="13"/>
      <c r="C215" s="12"/>
      <c r="D215" s="12" t="s">
        <v>480</v>
      </c>
      <c r="E215" s="12"/>
      <c r="F215" s="39"/>
      <c r="H215" s="13"/>
      <c r="I215" s="12"/>
      <c r="J215" s="12" t="s">
        <v>197</v>
      </c>
      <c r="K215" s="12"/>
      <c r="L215" s="23"/>
      <c r="M215" s="145">
        <v>50500000</v>
      </c>
      <c r="N215" s="146"/>
      <c r="O215" s="145">
        <v>50500000</v>
      </c>
      <c r="P215" s="146"/>
      <c r="Q215" s="1"/>
      <c r="U215" s="118">
        <v>50500000</v>
      </c>
      <c r="V215" s="34"/>
      <c r="W215" s="119">
        <f t="shared" si="8"/>
        <v>0</v>
      </c>
      <c r="X215" s="120">
        <f t="shared" si="9"/>
        <v>0</v>
      </c>
    </row>
    <row r="216" spans="2:24" ht="15" customHeight="1">
      <c r="B216" s="13" t="s">
        <v>571</v>
      </c>
      <c r="C216" s="12"/>
      <c r="D216" s="12"/>
      <c r="E216" s="12"/>
      <c r="F216" s="39"/>
      <c r="H216" s="13" t="s">
        <v>94</v>
      </c>
      <c r="I216" s="12"/>
      <c r="J216" s="12"/>
      <c r="K216" s="12"/>
      <c r="L216" s="23"/>
      <c r="M216" s="145"/>
      <c r="N216" s="146">
        <f>SUM(N9,N66,N109,N150,N134,N143,N198,N199,N200,N107,N105)</f>
        <v>7704999062415</v>
      </c>
      <c r="O216" s="145"/>
      <c r="P216" s="146">
        <f>SUM(P9,P66,P109,P150,P134,P143,P198,P199,P200,P107,P105)</f>
        <v>4535380347209</v>
      </c>
      <c r="Q216" s="1"/>
      <c r="U216" s="118"/>
      <c r="V216" s="34">
        <v>7704999062415</v>
      </c>
      <c r="W216" s="119">
        <f t="shared" si="8"/>
        <v>0</v>
      </c>
      <c r="X216" s="120">
        <f t="shared" si="9"/>
        <v>0</v>
      </c>
    </row>
    <row r="217" spans="2:24" ht="15" customHeight="1">
      <c r="B217" s="13" t="s">
        <v>572</v>
      </c>
      <c r="C217" s="12"/>
      <c r="D217" s="12"/>
      <c r="E217" s="12"/>
      <c r="F217" s="39"/>
      <c r="H217" s="13" t="s">
        <v>95</v>
      </c>
      <c r="I217" s="12"/>
      <c r="J217" s="12"/>
      <c r="K217" s="12"/>
      <c r="L217" s="23"/>
      <c r="M217" s="145"/>
      <c r="N217" s="146"/>
      <c r="O217" s="145"/>
      <c r="P217" s="146"/>
      <c r="Q217" s="1"/>
      <c r="U217" s="118"/>
      <c r="V217" s="34"/>
      <c r="W217" s="119">
        <f t="shared" si="8"/>
        <v>0</v>
      </c>
      <c r="X217" s="120">
        <f t="shared" si="9"/>
        <v>0</v>
      </c>
    </row>
    <row r="218" spans="2:24" ht="15" customHeight="1">
      <c r="B218" s="13" t="s">
        <v>573</v>
      </c>
      <c r="C218" s="12"/>
      <c r="D218" s="12"/>
      <c r="E218" s="12"/>
      <c r="F218" s="39"/>
      <c r="H218" s="13" t="s">
        <v>96</v>
      </c>
      <c r="I218" s="12"/>
      <c r="J218" s="12"/>
      <c r="K218" s="12"/>
      <c r="L218" s="23"/>
      <c r="M218" s="145"/>
      <c r="N218" s="146">
        <f>SUM(N219,N252)</f>
        <v>1314219287332</v>
      </c>
      <c r="O218" s="145"/>
      <c r="P218" s="146">
        <f>SUM(P219,P252)</f>
        <v>1012026267147</v>
      </c>
      <c r="Q218" s="1"/>
      <c r="U218" s="118"/>
      <c r="V218" s="34">
        <v>1314219287332</v>
      </c>
      <c r="W218" s="119">
        <f t="shared" si="8"/>
        <v>0</v>
      </c>
      <c r="X218" s="120">
        <f t="shared" si="9"/>
        <v>0</v>
      </c>
    </row>
    <row r="219" spans="2:24" ht="15" customHeight="1">
      <c r="B219" s="13"/>
      <c r="C219" s="12" t="s">
        <v>574</v>
      </c>
      <c r="D219" s="12"/>
      <c r="E219" s="12"/>
      <c r="F219" s="39"/>
      <c r="H219" s="13"/>
      <c r="I219" s="12" t="s">
        <v>97</v>
      </c>
      <c r="J219" s="12"/>
      <c r="K219" s="12"/>
      <c r="L219" s="23"/>
      <c r="M219" s="145"/>
      <c r="N219" s="146">
        <f>SUM(M220,M221,M233,M247,M250,M251)</f>
        <v>895231602913</v>
      </c>
      <c r="O219" s="145"/>
      <c r="P219" s="146">
        <f>SUM(O220,O221,O233,O247,O250,O251)</f>
        <v>533174188360</v>
      </c>
      <c r="Q219" s="1"/>
      <c r="U219" s="118"/>
      <c r="V219" s="34">
        <v>895231602913</v>
      </c>
      <c r="W219" s="119">
        <f t="shared" si="8"/>
        <v>0</v>
      </c>
      <c r="X219" s="120">
        <f t="shared" si="9"/>
        <v>0</v>
      </c>
    </row>
    <row r="220" spans="2:24" ht="15" customHeight="1">
      <c r="B220" s="13"/>
      <c r="C220" s="12"/>
      <c r="D220" s="12" t="s">
        <v>575</v>
      </c>
      <c r="E220" s="12"/>
      <c r="F220" s="39"/>
      <c r="H220" s="13"/>
      <c r="I220" s="12"/>
      <c r="J220" s="12" t="s">
        <v>152</v>
      </c>
      <c r="K220" s="12"/>
      <c r="L220" s="23"/>
      <c r="M220" s="145">
        <v>553812594009</v>
      </c>
      <c r="N220" s="146"/>
      <c r="O220" s="145">
        <v>312543927943</v>
      </c>
      <c r="P220" s="146"/>
      <c r="Q220" s="1"/>
      <c r="U220" s="118">
        <v>553812594009</v>
      </c>
      <c r="V220" s="34"/>
      <c r="W220" s="119">
        <f t="shared" si="8"/>
        <v>0</v>
      </c>
      <c r="X220" s="120">
        <f t="shared" si="9"/>
        <v>0</v>
      </c>
    </row>
    <row r="221" spans="2:24" ht="15" customHeight="1">
      <c r="B221" s="13"/>
      <c r="C221" s="12"/>
      <c r="D221" s="12" t="s">
        <v>576</v>
      </c>
      <c r="E221" s="12"/>
      <c r="F221" s="39"/>
      <c r="H221" s="13"/>
      <c r="I221" s="12"/>
      <c r="J221" s="12" t="s">
        <v>153</v>
      </c>
      <c r="K221" s="12"/>
      <c r="L221" s="23"/>
      <c r="M221" s="145">
        <f>SUM(M222:M232)</f>
        <v>31531674246</v>
      </c>
      <c r="N221" s="146"/>
      <c r="O221" s="145">
        <f>SUM(O222:O232)</f>
        <v>22146561282</v>
      </c>
      <c r="P221" s="146"/>
      <c r="Q221" s="1"/>
      <c r="U221" s="118">
        <v>31531674246</v>
      </c>
      <c r="V221" s="34"/>
      <c r="W221" s="119">
        <f t="shared" si="8"/>
        <v>0</v>
      </c>
      <c r="X221" s="120">
        <f t="shared" si="9"/>
        <v>0</v>
      </c>
    </row>
    <row r="222" spans="2:24" ht="15" hidden="1" customHeight="1">
      <c r="B222" s="45"/>
      <c r="C222" s="46"/>
      <c r="D222" s="46"/>
      <c r="E222" s="46" t="s">
        <v>577</v>
      </c>
      <c r="F222" s="48" t="s">
        <v>578</v>
      </c>
      <c r="H222" s="13"/>
      <c r="I222" s="12"/>
      <c r="J222" s="12"/>
      <c r="K222" s="12" t="s">
        <v>456</v>
      </c>
      <c r="L222" s="23"/>
      <c r="M222" s="145">
        <v>10189781404</v>
      </c>
      <c r="N222" s="146"/>
      <c r="O222" s="145">
        <v>10077537985</v>
      </c>
      <c r="P222" s="146"/>
      <c r="Q222" s="1"/>
      <c r="U222" s="118">
        <v>10189781404</v>
      </c>
      <c r="V222" s="34"/>
      <c r="W222" s="119">
        <f t="shared" si="8"/>
        <v>0</v>
      </c>
      <c r="X222" s="120">
        <f t="shared" si="9"/>
        <v>0</v>
      </c>
    </row>
    <row r="223" spans="2:24" ht="15" hidden="1" customHeight="1">
      <c r="B223" s="45"/>
      <c r="C223" s="46"/>
      <c r="D223" s="46"/>
      <c r="E223" s="46" t="s">
        <v>579</v>
      </c>
      <c r="F223" s="48" t="s">
        <v>580</v>
      </c>
      <c r="H223" s="13"/>
      <c r="I223" s="12"/>
      <c r="J223" s="12"/>
      <c r="K223" s="12" t="s">
        <v>457</v>
      </c>
      <c r="L223" s="23"/>
      <c r="M223" s="145">
        <v>276838774</v>
      </c>
      <c r="N223" s="146"/>
      <c r="O223" s="145">
        <v>232637464</v>
      </c>
      <c r="P223" s="146"/>
      <c r="Q223" s="1"/>
      <c r="U223" s="118">
        <v>276838774</v>
      </c>
      <c r="V223" s="34"/>
      <c r="W223" s="119">
        <f t="shared" si="8"/>
        <v>0</v>
      </c>
      <c r="X223" s="120">
        <f t="shared" si="9"/>
        <v>0</v>
      </c>
    </row>
    <row r="224" spans="2:24" ht="15" hidden="1" customHeight="1">
      <c r="B224" s="45"/>
      <c r="C224" s="46"/>
      <c r="D224" s="46"/>
      <c r="E224" s="46" t="s">
        <v>581</v>
      </c>
      <c r="F224" s="48" t="s">
        <v>582</v>
      </c>
      <c r="H224" s="13"/>
      <c r="I224" s="12"/>
      <c r="J224" s="12"/>
      <c r="K224" s="12" t="s">
        <v>458</v>
      </c>
      <c r="L224" s="23"/>
      <c r="M224" s="145">
        <v>624379571</v>
      </c>
      <c r="N224" s="146"/>
      <c r="O224" s="145">
        <v>369600856</v>
      </c>
      <c r="P224" s="146"/>
      <c r="Q224" s="1"/>
      <c r="U224" s="118">
        <v>624379571</v>
      </c>
      <c r="V224" s="34"/>
      <c r="W224" s="119">
        <f t="shared" si="8"/>
        <v>0</v>
      </c>
      <c r="X224" s="120">
        <f t="shared" si="9"/>
        <v>0</v>
      </c>
    </row>
    <row r="225" spans="2:24" ht="15" hidden="1" customHeight="1">
      <c r="B225" s="45"/>
      <c r="C225" s="46"/>
      <c r="D225" s="46"/>
      <c r="E225" s="46" t="s">
        <v>583</v>
      </c>
      <c r="F225" s="48" t="s">
        <v>584</v>
      </c>
      <c r="H225" s="13"/>
      <c r="I225" s="12"/>
      <c r="J225" s="12"/>
      <c r="K225" s="12" t="s">
        <v>459</v>
      </c>
      <c r="L225" s="23"/>
      <c r="M225" s="145">
        <v>511098881</v>
      </c>
      <c r="N225" s="146"/>
      <c r="O225" s="145">
        <v>408947245</v>
      </c>
      <c r="P225" s="146"/>
      <c r="Q225" s="1"/>
      <c r="U225" s="118">
        <v>511098881</v>
      </c>
      <c r="V225" s="34"/>
      <c r="W225" s="119">
        <f t="shared" si="8"/>
        <v>0</v>
      </c>
      <c r="X225" s="120">
        <f t="shared" si="9"/>
        <v>0</v>
      </c>
    </row>
    <row r="226" spans="2:24" ht="15" hidden="1" customHeight="1">
      <c r="B226" s="45"/>
      <c r="C226" s="46"/>
      <c r="D226" s="46"/>
      <c r="E226" s="46" t="s">
        <v>585</v>
      </c>
      <c r="F226" s="48" t="s">
        <v>586</v>
      </c>
      <c r="H226" s="13"/>
      <c r="I226" s="12"/>
      <c r="J226" s="12"/>
      <c r="K226" s="12" t="s">
        <v>460</v>
      </c>
      <c r="L226" s="23"/>
      <c r="M226" s="145">
        <v>14894839395</v>
      </c>
      <c r="N226" s="146"/>
      <c r="O226" s="145">
        <v>10528195680</v>
      </c>
      <c r="P226" s="146"/>
      <c r="Q226" s="1"/>
      <c r="U226" s="118">
        <v>14894839395</v>
      </c>
      <c r="V226" s="34"/>
      <c r="W226" s="119">
        <f t="shared" si="8"/>
        <v>0</v>
      </c>
      <c r="X226" s="120">
        <f t="shared" si="9"/>
        <v>0</v>
      </c>
    </row>
    <row r="227" spans="2:24" ht="15" hidden="1" customHeight="1">
      <c r="B227" s="45"/>
      <c r="C227" s="46"/>
      <c r="D227" s="46"/>
      <c r="E227" s="46" t="s">
        <v>587</v>
      </c>
      <c r="F227" s="48" t="s">
        <v>588</v>
      </c>
      <c r="H227" s="13"/>
      <c r="I227" s="12"/>
      <c r="J227" s="12"/>
      <c r="K227" s="12" t="s">
        <v>461</v>
      </c>
      <c r="L227" s="23"/>
      <c r="M227" s="145">
        <v>30370129</v>
      </c>
      <c r="N227" s="146"/>
      <c r="O227" s="145">
        <v>22005013</v>
      </c>
      <c r="P227" s="146"/>
      <c r="Q227" s="1"/>
      <c r="U227" s="118">
        <v>30370129</v>
      </c>
      <c r="V227" s="34"/>
      <c r="W227" s="119">
        <f t="shared" si="8"/>
        <v>0</v>
      </c>
      <c r="X227" s="120">
        <f t="shared" si="9"/>
        <v>0</v>
      </c>
    </row>
    <row r="228" spans="2:24" ht="15" hidden="1" customHeight="1">
      <c r="B228" s="45"/>
      <c r="C228" s="46"/>
      <c r="D228" s="46"/>
      <c r="E228" s="46" t="s">
        <v>589</v>
      </c>
      <c r="F228" s="48" t="s">
        <v>590</v>
      </c>
      <c r="H228" s="13"/>
      <c r="I228" s="12"/>
      <c r="J228" s="12"/>
      <c r="K228" s="12" t="s">
        <v>462</v>
      </c>
      <c r="L228" s="23"/>
      <c r="M228" s="145">
        <v>70740623</v>
      </c>
      <c r="N228" s="146"/>
      <c r="O228" s="145">
        <v>36181834</v>
      </c>
      <c r="P228" s="146"/>
      <c r="Q228" s="1"/>
      <c r="U228" s="118">
        <v>70740623</v>
      </c>
      <c r="V228" s="34"/>
      <c r="W228" s="119">
        <f t="shared" si="8"/>
        <v>0</v>
      </c>
      <c r="X228" s="120">
        <f t="shared" si="9"/>
        <v>0</v>
      </c>
    </row>
    <row r="229" spans="2:24" ht="15" hidden="1" customHeight="1">
      <c r="B229" s="45"/>
      <c r="C229" s="46"/>
      <c r="D229" s="46"/>
      <c r="E229" s="46" t="s">
        <v>591</v>
      </c>
      <c r="F229" s="48" t="s">
        <v>592</v>
      </c>
      <c r="H229" s="13"/>
      <c r="I229" s="12"/>
      <c r="J229" s="12"/>
      <c r="K229" s="12" t="s">
        <v>463</v>
      </c>
      <c r="L229" s="23"/>
      <c r="M229" s="145">
        <v>2330321</v>
      </c>
      <c r="N229" s="146"/>
      <c r="O229" s="145">
        <v>4211525</v>
      </c>
      <c r="P229" s="146"/>
      <c r="Q229" s="1"/>
      <c r="U229" s="118">
        <v>2330321</v>
      </c>
      <c r="V229" s="34"/>
      <c r="W229" s="119">
        <f t="shared" si="8"/>
        <v>0</v>
      </c>
      <c r="X229" s="120">
        <f t="shared" si="9"/>
        <v>0</v>
      </c>
    </row>
    <row r="230" spans="2:24" ht="15" hidden="1" customHeight="1">
      <c r="B230" s="45"/>
      <c r="C230" s="46"/>
      <c r="D230" s="46"/>
      <c r="E230" s="46" t="s">
        <v>593</v>
      </c>
      <c r="F230" s="48" t="s">
        <v>594</v>
      </c>
      <c r="H230" s="13"/>
      <c r="I230" s="12"/>
      <c r="J230" s="12"/>
      <c r="K230" s="12" t="s">
        <v>464</v>
      </c>
      <c r="L230" s="23"/>
      <c r="M230" s="145">
        <v>496448</v>
      </c>
      <c r="N230" s="146"/>
      <c r="O230" s="145">
        <v>498303</v>
      </c>
      <c r="P230" s="146"/>
      <c r="Q230" s="1"/>
      <c r="U230" s="118">
        <v>496448</v>
      </c>
      <c r="V230" s="34"/>
      <c r="W230" s="119">
        <f t="shared" si="8"/>
        <v>0</v>
      </c>
      <c r="X230" s="120">
        <f t="shared" si="9"/>
        <v>0</v>
      </c>
    </row>
    <row r="231" spans="2:24" ht="15" hidden="1" customHeight="1">
      <c r="B231" s="45"/>
      <c r="C231" s="46"/>
      <c r="D231" s="46"/>
      <c r="E231" s="46" t="s">
        <v>595</v>
      </c>
      <c r="F231" s="48" t="s">
        <v>596</v>
      </c>
      <c r="H231" s="13"/>
      <c r="I231" s="12"/>
      <c r="J231" s="12"/>
      <c r="K231" s="12" t="s">
        <v>465</v>
      </c>
      <c r="L231" s="23"/>
      <c r="M231" s="145">
        <v>256305</v>
      </c>
      <c r="N231" s="146"/>
      <c r="O231" s="145">
        <v>241388</v>
      </c>
      <c r="P231" s="146"/>
      <c r="Q231" s="1"/>
      <c r="U231" s="118">
        <v>256305</v>
      </c>
      <c r="V231" s="34"/>
      <c r="W231" s="119">
        <f t="shared" si="8"/>
        <v>0</v>
      </c>
      <c r="X231" s="120">
        <f t="shared" si="9"/>
        <v>0</v>
      </c>
    </row>
    <row r="232" spans="2:24" ht="15" hidden="1" customHeight="1">
      <c r="B232" s="45"/>
      <c r="C232" s="46"/>
      <c r="D232" s="46"/>
      <c r="E232" s="46" t="s">
        <v>597</v>
      </c>
      <c r="F232" s="48" t="s">
        <v>598</v>
      </c>
      <c r="H232" s="13"/>
      <c r="I232" s="12"/>
      <c r="J232" s="12"/>
      <c r="K232" s="12" t="s">
        <v>466</v>
      </c>
      <c r="L232" s="23"/>
      <c r="M232" s="145">
        <v>4930542395</v>
      </c>
      <c r="N232" s="146"/>
      <c r="O232" s="145">
        <v>466503989</v>
      </c>
      <c r="P232" s="146"/>
      <c r="Q232" s="1"/>
      <c r="U232" s="118">
        <v>4930542395</v>
      </c>
      <c r="V232" s="34"/>
      <c r="W232" s="119">
        <f t="shared" si="8"/>
        <v>0</v>
      </c>
      <c r="X232" s="120">
        <f t="shared" si="9"/>
        <v>0</v>
      </c>
    </row>
    <row r="233" spans="2:24" ht="15" customHeight="1">
      <c r="B233" s="13"/>
      <c r="C233" s="12"/>
      <c r="D233" s="12" t="s">
        <v>599</v>
      </c>
      <c r="E233" s="12"/>
      <c r="F233" s="39"/>
      <c r="H233" s="13"/>
      <c r="I233" s="12"/>
      <c r="J233" s="12" t="s">
        <v>154</v>
      </c>
      <c r="K233" s="12"/>
      <c r="L233" s="23"/>
      <c r="M233" s="145">
        <f>SUM(M234,M235,M245)</f>
        <v>224387663871</v>
      </c>
      <c r="N233" s="146"/>
      <c r="O233" s="145">
        <f>SUM(O234,O235,O245)</f>
        <v>197677956991</v>
      </c>
      <c r="P233" s="146"/>
      <c r="Q233" s="1"/>
      <c r="U233" s="118">
        <v>224387663871</v>
      </c>
      <c r="V233" s="34"/>
      <c r="W233" s="119">
        <f t="shared" si="8"/>
        <v>0</v>
      </c>
      <c r="X233" s="120">
        <f t="shared" si="9"/>
        <v>0</v>
      </c>
    </row>
    <row r="234" spans="2:24" ht="15" hidden="1" customHeight="1">
      <c r="B234" s="45"/>
      <c r="C234" s="46"/>
      <c r="D234" s="46"/>
      <c r="E234" s="46" t="s">
        <v>98</v>
      </c>
      <c r="F234" s="48"/>
      <c r="H234" s="13"/>
      <c r="I234" s="12"/>
      <c r="J234" s="12"/>
      <c r="K234" s="12" t="s">
        <v>98</v>
      </c>
      <c r="L234" s="23"/>
      <c r="M234" s="145">
        <v>160836315226</v>
      </c>
      <c r="N234" s="146"/>
      <c r="O234" s="145">
        <v>140453206564</v>
      </c>
      <c r="P234" s="146"/>
      <c r="Q234" s="1"/>
      <c r="U234" s="118">
        <v>160836315226</v>
      </c>
      <c r="V234" s="34"/>
      <c r="W234" s="119">
        <f t="shared" si="8"/>
        <v>0</v>
      </c>
      <c r="X234" s="120">
        <f t="shared" si="9"/>
        <v>0</v>
      </c>
    </row>
    <row r="235" spans="2:24" ht="15" hidden="1" customHeight="1">
      <c r="B235" s="45"/>
      <c r="C235" s="46"/>
      <c r="D235" s="46"/>
      <c r="E235" s="46" t="s">
        <v>99</v>
      </c>
      <c r="F235" s="48"/>
      <c r="H235" s="13"/>
      <c r="I235" s="12"/>
      <c r="J235" s="12"/>
      <c r="K235" s="12" t="s">
        <v>99</v>
      </c>
      <c r="L235" s="23"/>
      <c r="M235" s="145">
        <f>SUM(M236:M244)</f>
        <v>63545021521</v>
      </c>
      <c r="N235" s="146"/>
      <c r="O235" s="145">
        <f>SUM(O236:O244)</f>
        <v>57218500691</v>
      </c>
      <c r="P235" s="146"/>
      <c r="Q235" s="1"/>
      <c r="U235" s="118">
        <v>63545021521</v>
      </c>
      <c r="V235" s="34"/>
      <c r="W235" s="119">
        <f t="shared" si="8"/>
        <v>0</v>
      </c>
      <c r="X235" s="120">
        <f t="shared" si="9"/>
        <v>0</v>
      </c>
    </row>
    <row r="236" spans="2:24" ht="15" hidden="1" customHeight="1">
      <c r="B236" s="45"/>
      <c r="C236" s="46"/>
      <c r="D236" s="46"/>
      <c r="E236" s="46"/>
      <c r="F236" s="48" t="s">
        <v>100</v>
      </c>
      <c r="H236" s="13"/>
      <c r="I236" s="12"/>
      <c r="J236" s="12"/>
      <c r="K236" s="12"/>
      <c r="L236" s="23" t="s">
        <v>100</v>
      </c>
      <c r="M236" s="145">
        <v>45272949165</v>
      </c>
      <c r="N236" s="146"/>
      <c r="O236" s="145">
        <v>42140897116</v>
      </c>
      <c r="P236" s="146"/>
      <c r="Q236" s="1"/>
      <c r="U236" s="118">
        <v>45272949165</v>
      </c>
      <c r="V236" s="34"/>
      <c r="W236" s="119">
        <f t="shared" si="8"/>
        <v>0</v>
      </c>
      <c r="X236" s="120">
        <f t="shared" si="9"/>
        <v>0</v>
      </c>
    </row>
    <row r="237" spans="2:24" ht="15" hidden="1" customHeight="1">
      <c r="B237" s="45"/>
      <c r="C237" s="46"/>
      <c r="D237" s="46"/>
      <c r="E237" s="46"/>
      <c r="F237" s="48" t="s">
        <v>101</v>
      </c>
      <c r="H237" s="13"/>
      <c r="I237" s="12"/>
      <c r="J237" s="12"/>
      <c r="K237" s="12"/>
      <c r="L237" s="23" t="s">
        <v>101</v>
      </c>
      <c r="M237" s="145">
        <v>111619054</v>
      </c>
      <c r="N237" s="146"/>
      <c r="O237" s="145">
        <v>62258819</v>
      </c>
      <c r="P237" s="146"/>
      <c r="Q237" s="1"/>
      <c r="U237" s="118">
        <v>111619054</v>
      </c>
      <c r="V237" s="34"/>
      <c r="W237" s="119">
        <f t="shared" si="8"/>
        <v>0</v>
      </c>
      <c r="X237" s="120">
        <f t="shared" si="9"/>
        <v>0</v>
      </c>
    </row>
    <row r="238" spans="2:24" ht="15" hidden="1" customHeight="1">
      <c r="B238" s="45"/>
      <c r="C238" s="46"/>
      <c r="D238" s="46"/>
      <c r="E238" s="46"/>
      <c r="F238" s="48" t="s">
        <v>102</v>
      </c>
      <c r="H238" s="13"/>
      <c r="I238" s="12"/>
      <c r="J238" s="12"/>
      <c r="K238" s="12"/>
      <c r="L238" s="23" t="s">
        <v>102</v>
      </c>
      <c r="M238" s="145">
        <v>1508938942</v>
      </c>
      <c r="N238" s="146"/>
      <c r="O238" s="145">
        <v>1547284252</v>
      </c>
      <c r="P238" s="146"/>
      <c r="Q238" s="1"/>
      <c r="U238" s="118">
        <v>1508938942</v>
      </c>
      <c r="V238" s="34"/>
      <c r="W238" s="119">
        <f t="shared" si="8"/>
        <v>0</v>
      </c>
      <c r="X238" s="120">
        <f t="shared" si="9"/>
        <v>0</v>
      </c>
    </row>
    <row r="239" spans="2:24" ht="15" hidden="1" customHeight="1">
      <c r="B239" s="45"/>
      <c r="C239" s="46"/>
      <c r="D239" s="46"/>
      <c r="E239" s="46"/>
      <c r="F239" s="48" t="s">
        <v>103</v>
      </c>
      <c r="H239" s="13"/>
      <c r="I239" s="12"/>
      <c r="J239" s="12"/>
      <c r="K239" s="12"/>
      <c r="L239" s="23" t="s">
        <v>103</v>
      </c>
      <c r="M239" s="145">
        <v>16634310450</v>
      </c>
      <c r="N239" s="146"/>
      <c r="O239" s="145">
        <v>13407476769</v>
      </c>
      <c r="P239" s="146"/>
      <c r="Q239" s="1"/>
      <c r="U239" s="118">
        <v>16634310450</v>
      </c>
      <c r="V239" s="34"/>
      <c r="W239" s="119">
        <f t="shared" si="8"/>
        <v>0</v>
      </c>
      <c r="X239" s="120">
        <f t="shared" si="9"/>
        <v>0</v>
      </c>
    </row>
    <row r="240" spans="2:24" ht="15" hidden="1" customHeight="1">
      <c r="B240" s="45"/>
      <c r="C240" s="46"/>
      <c r="D240" s="46"/>
      <c r="E240" s="46"/>
      <c r="F240" s="48" t="s">
        <v>104</v>
      </c>
      <c r="H240" s="13"/>
      <c r="I240" s="12"/>
      <c r="J240" s="12"/>
      <c r="K240" s="12"/>
      <c r="L240" s="23" t="s">
        <v>104</v>
      </c>
      <c r="M240" s="145">
        <v>195603</v>
      </c>
      <c r="N240" s="146"/>
      <c r="O240" s="145">
        <v>197065</v>
      </c>
      <c r="P240" s="146"/>
      <c r="Q240" s="1"/>
      <c r="U240" s="118">
        <v>195603</v>
      </c>
      <c r="V240" s="34"/>
      <c r="W240" s="119">
        <f t="shared" si="8"/>
        <v>0</v>
      </c>
      <c r="X240" s="120">
        <f t="shared" si="9"/>
        <v>0</v>
      </c>
    </row>
    <row r="241" spans="2:24" ht="15" hidden="1" customHeight="1">
      <c r="B241" s="45"/>
      <c r="C241" s="46"/>
      <c r="D241" s="46"/>
      <c r="E241" s="46"/>
      <c r="F241" s="48" t="s">
        <v>105</v>
      </c>
      <c r="H241" s="13"/>
      <c r="I241" s="12"/>
      <c r="J241" s="12"/>
      <c r="K241" s="12"/>
      <c r="L241" s="23" t="s">
        <v>105</v>
      </c>
      <c r="M241" s="145">
        <v>7320301</v>
      </c>
      <c r="N241" s="146"/>
      <c r="O241" s="145">
        <v>9620782</v>
      </c>
      <c r="P241" s="146"/>
      <c r="Q241" s="1"/>
      <c r="U241" s="118">
        <v>7320301</v>
      </c>
      <c r="V241" s="34"/>
      <c r="W241" s="119">
        <f t="shared" si="8"/>
        <v>0</v>
      </c>
      <c r="X241" s="120">
        <f t="shared" si="9"/>
        <v>0</v>
      </c>
    </row>
    <row r="242" spans="2:24" ht="15" hidden="1" customHeight="1">
      <c r="B242" s="45"/>
      <c r="C242" s="46"/>
      <c r="D242" s="46"/>
      <c r="E242" s="46"/>
      <c r="F242" s="48" t="s">
        <v>106</v>
      </c>
      <c r="H242" s="13"/>
      <c r="I242" s="12"/>
      <c r="J242" s="12"/>
      <c r="K242" s="12"/>
      <c r="L242" s="23" t="s">
        <v>106</v>
      </c>
      <c r="M242" s="145">
        <v>211469</v>
      </c>
      <c r="N242" s="146"/>
      <c r="O242" s="145">
        <v>200358</v>
      </c>
      <c r="P242" s="146"/>
      <c r="Q242" s="1"/>
      <c r="U242" s="118">
        <v>211469</v>
      </c>
      <c r="V242" s="34"/>
      <c r="W242" s="119">
        <f t="shared" si="8"/>
        <v>0</v>
      </c>
      <c r="X242" s="120">
        <f t="shared" si="9"/>
        <v>0</v>
      </c>
    </row>
    <row r="243" spans="2:24" ht="15" hidden="1" customHeight="1">
      <c r="B243" s="45"/>
      <c r="C243" s="46"/>
      <c r="D243" s="46"/>
      <c r="E243" s="46"/>
      <c r="F243" s="48" t="s">
        <v>107</v>
      </c>
      <c r="H243" s="13"/>
      <c r="I243" s="12"/>
      <c r="J243" s="12"/>
      <c r="K243" s="12"/>
      <c r="L243" s="23" t="s">
        <v>107</v>
      </c>
      <c r="M243" s="145">
        <v>98493</v>
      </c>
      <c r="N243" s="146"/>
      <c r="O243" s="145">
        <v>99463</v>
      </c>
      <c r="P243" s="146"/>
      <c r="Q243" s="1"/>
      <c r="U243" s="118">
        <v>98493</v>
      </c>
      <c r="V243" s="34"/>
      <c r="W243" s="119">
        <f t="shared" si="8"/>
        <v>0</v>
      </c>
      <c r="X243" s="120">
        <f t="shared" si="9"/>
        <v>0</v>
      </c>
    </row>
    <row r="244" spans="2:24" ht="15" hidden="1" customHeight="1">
      <c r="B244" s="45"/>
      <c r="C244" s="46"/>
      <c r="D244" s="46"/>
      <c r="E244" s="46"/>
      <c r="F244" s="48" t="s">
        <v>231</v>
      </c>
      <c r="H244" s="13"/>
      <c r="I244" s="12"/>
      <c r="J244" s="12"/>
      <c r="K244" s="12"/>
      <c r="L244" s="23" t="s">
        <v>231</v>
      </c>
      <c r="M244" s="145">
        <v>9378044</v>
      </c>
      <c r="N244" s="146"/>
      <c r="O244" s="145">
        <v>50466067</v>
      </c>
      <c r="P244" s="146"/>
      <c r="Q244" s="1"/>
      <c r="U244" s="118">
        <v>9378044</v>
      </c>
      <c r="V244" s="34"/>
      <c r="W244" s="119">
        <f t="shared" si="8"/>
        <v>0</v>
      </c>
      <c r="X244" s="120">
        <f t="shared" si="9"/>
        <v>0</v>
      </c>
    </row>
    <row r="245" spans="2:24" ht="15" hidden="1" customHeight="1">
      <c r="B245" s="45"/>
      <c r="C245" s="46"/>
      <c r="D245" s="46"/>
      <c r="E245" s="46" t="s">
        <v>108</v>
      </c>
      <c r="F245" s="48"/>
      <c r="H245" s="13"/>
      <c r="I245" s="12"/>
      <c r="J245" s="12"/>
      <c r="K245" s="12" t="s">
        <v>108</v>
      </c>
      <c r="L245" s="23"/>
      <c r="M245" s="145">
        <f>M246</f>
        <v>6327124</v>
      </c>
      <c r="N245" s="146"/>
      <c r="O245" s="145">
        <f>O246</f>
        <v>6249736</v>
      </c>
      <c r="P245" s="146"/>
      <c r="Q245" s="1"/>
      <c r="U245" s="118">
        <v>6327124</v>
      </c>
      <c r="V245" s="34"/>
      <c r="W245" s="119">
        <f t="shared" si="8"/>
        <v>0</v>
      </c>
      <c r="X245" s="120">
        <f t="shared" si="9"/>
        <v>0</v>
      </c>
    </row>
    <row r="246" spans="2:24" ht="15" hidden="1" customHeight="1">
      <c r="B246" s="45"/>
      <c r="C246" s="46"/>
      <c r="D246" s="46"/>
      <c r="E246" s="46"/>
      <c r="F246" s="48" t="s">
        <v>109</v>
      </c>
      <c r="H246" s="13"/>
      <c r="I246" s="12"/>
      <c r="J246" s="12"/>
      <c r="K246" s="12"/>
      <c r="L246" s="23" t="s">
        <v>109</v>
      </c>
      <c r="M246" s="145">
        <v>6327124</v>
      </c>
      <c r="N246" s="146"/>
      <c r="O246" s="145">
        <v>6249736</v>
      </c>
      <c r="P246" s="146"/>
      <c r="Q246" s="1"/>
      <c r="U246" s="118">
        <v>6327124</v>
      </c>
      <c r="V246" s="34"/>
      <c r="W246" s="119">
        <f t="shared" si="8"/>
        <v>0</v>
      </c>
      <c r="X246" s="120">
        <f t="shared" si="9"/>
        <v>0</v>
      </c>
    </row>
    <row r="247" spans="2:24" ht="15" customHeight="1">
      <c r="B247" s="13"/>
      <c r="C247" s="12"/>
      <c r="D247" s="12" t="s">
        <v>600</v>
      </c>
      <c r="E247" s="12"/>
      <c r="F247" s="39"/>
      <c r="H247" s="13"/>
      <c r="I247" s="12"/>
      <c r="J247" s="12" t="s">
        <v>155</v>
      </c>
      <c r="K247" s="12"/>
      <c r="L247" s="23"/>
      <c r="M247" s="145">
        <f>SUM(M248:M249)</f>
        <v>0</v>
      </c>
      <c r="N247" s="146"/>
      <c r="O247" s="145">
        <f>SUM(O248:O249)</f>
        <v>0</v>
      </c>
      <c r="P247" s="146"/>
      <c r="Q247" s="1"/>
      <c r="U247" s="118">
        <v>0</v>
      </c>
      <c r="V247" s="34"/>
      <c r="W247" s="119">
        <f t="shared" si="8"/>
        <v>0</v>
      </c>
      <c r="X247" s="120">
        <f t="shared" si="9"/>
        <v>0</v>
      </c>
    </row>
    <row r="248" spans="2:24" ht="15" hidden="1" customHeight="1">
      <c r="B248" s="45"/>
      <c r="C248" s="46"/>
      <c r="D248" s="46"/>
      <c r="E248" s="46" t="s">
        <v>110</v>
      </c>
      <c r="F248" s="48"/>
      <c r="H248" s="13"/>
      <c r="I248" s="12"/>
      <c r="J248" s="12"/>
      <c r="K248" s="12" t="s">
        <v>110</v>
      </c>
      <c r="L248" s="23"/>
      <c r="M248" s="145">
        <v>0</v>
      </c>
      <c r="N248" s="146"/>
      <c r="O248" s="145">
        <v>0</v>
      </c>
      <c r="P248" s="146"/>
      <c r="Q248" s="1"/>
      <c r="U248" s="118">
        <v>0</v>
      </c>
      <c r="V248" s="34"/>
      <c r="W248" s="119">
        <f t="shared" si="8"/>
        <v>0</v>
      </c>
      <c r="X248" s="120">
        <f t="shared" si="9"/>
        <v>0</v>
      </c>
    </row>
    <row r="249" spans="2:24" ht="15" hidden="1" customHeight="1">
      <c r="B249" s="45"/>
      <c r="C249" s="46"/>
      <c r="D249" s="46"/>
      <c r="E249" s="46" t="s">
        <v>601</v>
      </c>
      <c r="F249" s="48"/>
      <c r="H249" s="13"/>
      <c r="I249" s="12"/>
      <c r="J249" s="12"/>
      <c r="K249" s="12" t="s">
        <v>170</v>
      </c>
      <c r="L249" s="23"/>
      <c r="M249" s="145">
        <v>0</v>
      </c>
      <c r="N249" s="146"/>
      <c r="O249" s="145">
        <v>0</v>
      </c>
      <c r="P249" s="146"/>
      <c r="Q249" s="1"/>
      <c r="U249" s="118">
        <v>0</v>
      </c>
      <c r="V249" s="34"/>
      <c r="W249" s="119">
        <f t="shared" si="8"/>
        <v>0</v>
      </c>
      <c r="X249" s="120">
        <f t="shared" si="9"/>
        <v>0</v>
      </c>
    </row>
    <row r="250" spans="2:24" ht="15" customHeight="1">
      <c r="B250" s="13"/>
      <c r="C250" s="12"/>
      <c r="D250" s="12" t="s">
        <v>602</v>
      </c>
      <c r="E250" s="12"/>
      <c r="F250" s="39"/>
      <c r="H250" s="13"/>
      <c r="I250" s="12"/>
      <c r="J250" s="12" t="s">
        <v>156</v>
      </c>
      <c r="K250" s="12"/>
      <c r="L250" s="23"/>
      <c r="M250" s="145">
        <v>85356811758</v>
      </c>
      <c r="N250" s="146"/>
      <c r="O250" s="145">
        <v>501638538</v>
      </c>
      <c r="P250" s="146"/>
      <c r="Q250" s="1"/>
      <c r="U250" s="118">
        <v>85356811758</v>
      </c>
      <c r="V250" s="34"/>
      <c r="W250" s="119">
        <f t="shared" si="8"/>
        <v>0</v>
      </c>
      <c r="X250" s="120">
        <f t="shared" si="9"/>
        <v>0</v>
      </c>
    </row>
    <row r="251" spans="2:24" ht="15" customHeight="1">
      <c r="B251" s="13"/>
      <c r="C251" s="12"/>
      <c r="D251" s="12" t="s">
        <v>603</v>
      </c>
      <c r="E251" s="12"/>
      <c r="F251" s="39"/>
      <c r="H251" s="13"/>
      <c r="I251" s="12"/>
      <c r="J251" s="12" t="s">
        <v>157</v>
      </c>
      <c r="K251" s="12"/>
      <c r="L251" s="23"/>
      <c r="M251" s="145">
        <v>142859029</v>
      </c>
      <c r="N251" s="146"/>
      <c r="O251" s="145">
        <v>304103606</v>
      </c>
      <c r="P251" s="146"/>
      <c r="Q251" s="1"/>
      <c r="U251" s="118">
        <v>142859029</v>
      </c>
      <c r="V251" s="34"/>
      <c r="W251" s="119">
        <f t="shared" si="8"/>
        <v>0</v>
      </c>
      <c r="X251" s="120">
        <f t="shared" si="9"/>
        <v>0</v>
      </c>
    </row>
    <row r="252" spans="2:24" ht="15" customHeight="1">
      <c r="B252" s="13"/>
      <c r="C252" s="12" t="s">
        <v>604</v>
      </c>
      <c r="D252" s="12"/>
      <c r="E252" s="12"/>
      <c r="F252" s="39"/>
      <c r="H252" s="13"/>
      <c r="I252" s="12" t="s">
        <v>111</v>
      </c>
      <c r="J252" s="12"/>
      <c r="K252" s="12"/>
      <c r="L252" s="23"/>
      <c r="M252" s="145"/>
      <c r="N252" s="146">
        <f>SUM(M253:M255)</f>
        <v>418987684419</v>
      </c>
      <c r="O252" s="145"/>
      <c r="P252" s="146">
        <f>SUM(O253:O255)</f>
        <v>478852078787</v>
      </c>
      <c r="Q252" s="1"/>
      <c r="U252" s="118"/>
      <c r="V252" s="34">
        <v>418987684419</v>
      </c>
      <c r="W252" s="119">
        <f t="shared" si="8"/>
        <v>0</v>
      </c>
      <c r="X252" s="120">
        <f t="shared" si="9"/>
        <v>0</v>
      </c>
    </row>
    <row r="253" spans="2:24" ht="15" customHeight="1">
      <c r="B253" s="13"/>
      <c r="C253" s="12"/>
      <c r="D253" s="12" t="s">
        <v>605</v>
      </c>
      <c r="E253" s="12"/>
      <c r="F253" s="39"/>
      <c r="H253" s="13"/>
      <c r="I253" s="12"/>
      <c r="J253" s="12" t="s">
        <v>112</v>
      </c>
      <c r="K253" s="12"/>
      <c r="L253" s="23"/>
      <c r="M253" s="145">
        <v>0</v>
      </c>
      <c r="N253" s="146"/>
      <c r="O253" s="145">
        <v>0</v>
      </c>
      <c r="P253" s="146"/>
      <c r="Q253" s="1"/>
      <c r="U253" s="118">
        <v>0</v>
      </c>
      <c r="V253" s="34"/>
      <c r="W253" s="119">
        <f t="shared" si="8"/>
        <v>0</v>
      </c>
      <c r="X253" s="120">
        <f t="shared" si="9"/>
        <v>0</v>
      </c>
    </row>
    <row r="254" spans="2:24" ht="15" customHeight="1">
      <c r="B254" s="13"/>
      <c r="C254" s="12"/>
      <c r="D254" s="12" t="s">
        <v>606</v>
      </c>
      <c r="E254" s="12"/>
      <c r="F254" s="39"/>
      <c r="H254" s="13"/>
      <c r="I254" s="12"/>
      <c r="J254" s="12" t="s">
        <v>243</v>
      </c>
      <c r="K254" s="12"/>
      <c r="L254" s="23"/>
      <c r="M254" s="145">
        <v>418987684419</v>
      </c>
      <c r="N254" s="146"/>
      <c r="O254" s="145">
        <f>356695875000+59279360000+48973263747</f>
        <v>464948498747</v>
      </c>
      <c r="P254" s="146"/>
      <c r="Q254" s="1"/>
      <c r="U254" s="118">
        <v>418987684419</v>
      </c>
      <c r="V254" s="34"/>
      <c r="W254" s="119">
        <f t="shared" si="8"/>
        <v>0</v>
      </c>
      <c r="X254" s="120">
        <f t="shared" si="9"/>
        <v>0</v>
      </c>
    </row>
    <row r="255" spans="2:24" ht="15" customHeight="1">
      <c r="B255" s="13"/>
      <c r="C255" s="12"/>
      <c r="D255" s="12" t="s">
        <v>607</v>
      </c>
      <c r="E255" s="12"/>
      <c r="F255" s="39"/>
      <c r="H255" s="13"/>
      <c r="I255" s="12"/>
      <c r="J255" s="12" t="s">
        <v>270</v>
      </c>
      <c r="K255" s="12"/>
      <c r="L255" s="23"/>
      <c r="M255" s="145">
        <v>0</v>
      </c>
      <c r="N255" s="146"/>
      <c r="O255" s="145">
        <v>13903580040</v>
      </c>
      <c r="P255" s="146"/>
      <c r="Q255" s="1"/>
      <c r="U255" s="118">
        <v>0</v>
      </c>
      <c r="V255" s="34"/>
      <c r="W255" s="119">
        <f t="shared" si="8"/>
        <v>0</v>
      </c>
      <c r="X255" s="120">
        <f t="shared" si="9"/>
        <v>0</v>
      </c>
    </row>
    <row r="256" spans="2:24" ht="15" customHeight="1">
      <c r="B256" s="13" t="s">
        <v>791</v>
      </c>
      <c r="C256" s="12"/>
      <c r="D256" s="12"/>
      <c r="E256" s="12"/>
      <c r="F256" s="39"/>
      <c r="H256" s="13" t="s">
        <v>754</v>
      </c>
      <c r="I256" s="12"/>
      <c r="J256" s="12"/>
      <c r="K256" s="12"/>
      <c r="L256" s="23"/>
      <c r="M256" s="145"/>
      <c r="N256" s="146">
        <f>SUM(N257,N262)</f>
        <v>896303770186</v>
      </c>
      <c r="O256" s="145"/>
      <c r="P256" s="146">
        <f>SUM(P257,P262)</f>
        <v>412473385272</v>
      </c>
      <c r="Q256" s="1"/>
      <c r="U256" s="118"/>
      <c r="V256" s="34">
        <v>896303770186</v>
      </c>
      <c r="W256" s="119">
        <f t="shared" si="8"/>
        <v>0</v>
      </c>
      <c r="X256" s="120">
        <f t="shared" si="9"/>
        <v>0</v>
      </c>
    </row>
    <row r="257" spans="2:24" ht="15" customHeight="1">
      <c r="B257" s="13"/>
      <c r="C257" s="12" t="s">
        <v>501</v>
      </c>
      <c r="D257" s="12"/>
      <c r="E257" s="12"/>
      <c r="F257" s="39"/>
      <c r="H257" s="13"/>
      <c r="I257" s="12" t="s">
        <v>416</v>
      </c>
      <c r="J257" s="12"/>
      <c r="K257" s="12"/>
      <c r="L257" s="23"/>
      <c r="M257" s="145"/>
      <c r="N257" s="146">
        <f>SUM(M258:M261)</f>
        <v>887124256090</v>
      </c>
      <c r="O257" s="145"/>
      <c r="P257" s="146">
        <f>SUM(O258:O261)</f>
        <v>394316399955</v>
      </c>
      <c r="Q257" s="1"/>
      <c r="U257" s="118"/>
      <c r="V257" s="34">
        <v>887124256090</v>
      </c>
      <c r="W257" s="119">
        <f t="shared" si="8"/>
        <v>0</v>
      </c>
      <c r="X257" s="120">
        <f t="shared" si="9"/>
        <v>0</v>
      </c>
    </row>
    <row r="258" spans="2:24" ht="15" hidden="1" customHeight="1">
      <c r="B258" s="45"/>
      <c r="C258" s="46"/>
      <c r="D258" s="46" t="s">
        <v>42</v>
      </c>
      <c r="E258" s="46"/>
      <c r="F258" s="48"/>
      <c r="H258" s="13"/>
      <c r="I258" s="12"/>
      <c r="J258" s="12" t="s">
        <v>42</v>
      </c>
      <c r="K258" s="12"/>
      <c r="L258" s="23"/>
      <c r="M258" s="145">
        <v>16393087190</v>
      </c>
      <c r="N258" s="146"/>
      <c r="O258" s="145">
        <v>43200586955</v>
      </c>
      <c r="P258" s="146"/>
      <c r="Q258" s="1"/>
      <c r="U258" s="118">
        <v>16393087190</v>
      </c>
      <c r="V258" s="34"/>
      <c r="W258" s="119">
        <f t="shared" si="8"/>
        <v>0</v>
      </c>
      <c r="X258" s="120">
        <f t="shared" si="9"/>
        <v>0</v>
      </c>
    </row>
    <row r="259" spans="2:24" ht="15" hidden="1" customHeight="1">
      <c r="B259" s="45"/>
      <c r="C259" s="46"/>
      <c r="D259" s="46" t="s">
        <v>113</v>
      </c>
      <c r="E259" s="46"/>
      <c r="F259" s="48"/>
      <c r="H259" s="13"/>
      <c r="I259" s="12"/>
      <c r="J259" s="12" t="s">
        <v>113</v>
      </c>
      <c r="K259" s="12"/>
      <c r="L259" s="23"/>
      <c r="M259" s="145">
        <v>280843078900</v>
      </c>
      <c r="N259" s="146"/>
      <c r="O259" s="145">
        <v>310940973000</v>
      </c>
      <c r="P259" s="146"/>
      <c r="Q259" s="1"/>
      <c r="U259" s="118">
        <v>280843078900</v>
      </c>
      <c r="V259" s="34"/>
      <c r="W259" s="119">
        <f t="shared" si="8"/>
        <v>0</v>
      </c>
      <c r="X259" s="120">
        <f t="shared" si="9"/>
        <v>0</v>
      </c>
    </row>
    <row r="260" spans="2:24" ht="15" hidden="1" customHeight="1">
      <c r="B260" s="45"/>
      <c r="C260" s="46"/>
      <c r="D260" s="46" t="s">
        <v>887</v>
      </c>
      <c r="E260" s="46"/>
      <c r="F260" s="48"/>
      <c r="H260" s="13"/>
      <c r="I260" s="12"/>
      <c r="J260" s="12" t="s">
        <v>171</v>
      </c>
      <c r="K260" s="12"/>
      <c r="L260" s="23"/>
      <c r="M260" s="145">
        <v>210631590000</v>
      </c>
      <c r="N260" s="146"/>
      <c r="O260" s="145">
        <v>40174840000</v>
      </c>
      <c r="P260" s="146"/>
      <c r="Q260" s="1"/>
      <c r="U260" s="118">
        <v>210631590000</v>
      </c>
      <c r="V260" s="34"/>
      <c r="W260" s="119">
        <f t="shared" si="8"/>
        <v>0</v>
      </c>
      <c r="X260" s="120">
        <f t="shared" si="9"/>
        <v>0</v>
      </c>
    </row>
    <row r="261" spans="2:24" ht="15" hidden="1" customHeight="1">
      <c r="B261" s="45"/>
      <c r="C261" s="46"/>
      <c r="D261" s="46" t="s">
        <v>467</v>
      </c>
      <c r="E261" s="46"/>
      <c r="F261" s="48"/>
      <c r="H261" s="13"/>
      <c r="I261" s="12"/>
      <c r="J261" s="12" t="s">
        <v>467</v>
      </c>
      <c r="K261" s="12"/>
      <c r="L261" s="23"/>
      <c r="M261" s="145">
        <v>379256500000</v>
      </c>
      <c r="N261" s="146"/>
      <c r="O261" s="145">
        <v>0</v>
      </c>
      <c r="P261" s="146"/>
      <c r="Q261" s="1"/>
      <c r="U261" s="118">
        <v>379256500000</v>
      </c>
      <c r="V261" s="34"/>
      <c r="W261" s="119">
        <f t="shared" si="8"/>
        <v>0</v>
      </c>
      <c r="X261" s="120">
        <f t="shared" si="9"/>
        <v>0</v>
      </c>
    </row>
    <row r="262" spans="2:24" ht="15" customHeight="1">
      <c r="B262" s="13"/>
      <c r="C262" s="12" t="s">
        <v>863</v>
      </c>
      <c r="D262" s="12"/>
      <c r="E262" s="12"/>
      <c r="F262" s="39"/>
      <c r="H262" s="13"/>
      <c r="I262" s="12" t="s">
        <v>864</v>
      </c>
      <c r="J262" s="12"/>
      <c r="K262" s="12"/>
      <c r="L262" s="23"/>
      <c r="M262" s="145"/>
      <c r="N262" s="146">
        <f>SUM(M263,M266)</f>
        <v>9179514096</v>
      </c>
      <c r="O262" s="145"/>
      <c r="P262" s="146">
        <f>SUM(O263,O266)</f>
        <v>18156985317</v>
      </c>
      <c r="Q262" s="1"/>
      <c r="U262" s="118"/>
      <c r="V262" s="34">
        <v>9179514096</v>
      </c>
      <c r="W262" s="119">
        <f t="shared" si="8"/>
        <v>0</v>
      </c>
      <c r="X262" s="120">
        <f t="shared" si="9"/>
        <v>0</v>
      </c>
    </row>
    <row r="263" spans="2:24" ht="15" customHeight="1">
      <c r="B263" s="13"/>
      <c r="C263" s="12"/>
      <c r="D263" s="12" t="s">
        <v>473</v>
      </c>
      <c r="E263" s="12"/>
      <c r="F263" s="39"/>
      <c r="H263" s="13"/>
      <c r="I263" s="12"/>
      <c r="J263" s="12" t="s">
        <v>403</v>
      </c>
      <c r="K263" s="12"/>
      <c r="L263" s="23"/>
      <c r="M263" s="145">
        <f>SUM(M264)</f>
        <v>4587317500</v>
      </c>
      <c r="N263" s="146"/>
      <c r="O263" s="145">
        <f>SUM(O264)</f>
        <v>12720507800</v>
      </c>
      <c r="P263" s="146"/>
      <c r="Q263" s="1"/>
      <c r="U263" s="118">
        <v>4587317500</v>
      </c>
      <c r="V263" s="34"/>
      <c r="W263" s="119">
        <f t="shared" ref="W263:W302" si="10">IFERROR(M263-U263,0)</f>
        <v>0</v>
      </c>
      <c r="X263" s="120">
        <f t="shared" ref="X263:X302" si="11">IFERROR(N263-V263,0)</f>
        <v>0</v>
      </c>
    </row>
    <row r="264" spans="2:24" ht="15" hidden="1" customHeight="1">
      <c r="B264" s="45"/>
      <c r="C264" s="46"/>
      <c r="D264" s="46"/>
      <c r="E264" s="46" t="s">
        <v>535</v>
      </c>
      <c r="F264" s="48"/>
      <c r="H264" s="13"/>
      <c r="I264" s="12"/>
      <c r="J264" s="12"/>
      <c r="K264" s="12" t="s">
        <v>404</v>
      </c>
      <c r="L264" s="23"/>
      <c r="M264" s="145">
        <f>SUM(M265)</f>
        <v>4587317500</v>
      </c>
      <c r="N264" s="150"/>
      <c r="O264" s="145">
        <f>SUM(O265)</f>
        <v>12720507800</v>
      </c>
      <c r="P264" s="150"/>
      <c r="Q264" s="1"/>
      <c r="U264" s="118">
        <v>4587317500</v>
      </c>
      <c r="V264" s="34"/>
      <c r="W264" s="119">
        <f t="shared" si="10"/>
        <v>0</v>
      </c>
      <c r="X264" s="120">
        <f t="shared" si="11"/>
        <v>0</v>
      </c>
    </row>
    <row r="265" spans="2:24" ht="15" hidden="1" customHeight="1">
      <c r="B265" s="45"/>
      <c r="C265" s="46"/>
      <c r="D265" s="46"/>
      <c r="E265" s="46"/>
      <c r="F265" s="48" t="s">
        <v>608</v>
      </c>
      <c r="H265" s="13"/>
      <c r="I265" s="12"/>
      <c r="J265" s="12"/>
      <c r="K265" s="12"/>
      <c r="L265" s="23" t="s">
        <v>417</v>
      </c>
      <c r="M265" s="145">
        <v>4587317500</v>
      </c>
      <c r="N265" s="150"/>
      <c r="O265" s="145">
        <v>12720507800</v>
      </c>
      <c r="P265" s="150"/>
      <c r="Q265" s="1"/>
      <c r="U265" s="118">
        <v>4587317500</v>
      </c>
      <c r="V265" s="34"/>
      <c r="W265" s="119">
        <f t="shared" si="10"/>
        <v>0</v>
      </c>
      <c r="X265" s="120">
        <f t="shared" si="11"/>
        <v>0</v>
      </c>
    </row>
    <row r="266" spans="2:24" ht="15" customHeight="1">
      <c r="B266" s="13"/>
      <c r="C266" s="12"/>
      <c r="D266" s="12" t="s">
        <v>474</v>
      </c>
      <c r="E266" s="12"/>
      <c r="F266" s="39"/>
      <c r="H266" s="13"/>
      <c r="I266" s="12"/>
      <c r="J266" s="12" t="s">
        <v>412</v>
      </c>
      <c r="K266" s="12"/>
      <c r="L266" s="23"/>
      <c r="M266" s="145">
        <f>SUM(M267,M269,M271)</f>
        <v>4592196596</v>
      </c>
      <c r="N266" s="150"/>
      <c r="O266" s="145">
        <f>SUM(O267,O269,O271)</f>
        <v>5436477517</v>
      </c>
      <c r="P266" s="150"/>
      <c r="Q266" s="1"/>
      <c r="U266" s="118">
        <v>4592196596</v>
      </c>
      <c r="V266" s="34"/>
      <c r="W266" s="119">
        <f t="shared" si="10"/>
        <v>0</v>
      </c>
      <c r="X266" s="120">
        <f t="shared" si="11"/>
        <v>0</v>
      </c>
    </row>
    <row r="267" spans="2:24" ht="15" hidden="1" customHeight="1">
      <c r="B267" s="45"/>
      <c r="C267" s="46"/>
      <c r="D267" s="46"/>
      <c r="E267" s="46" t="s">
        <v>402</v>
      </c>
      <c r="F267" s="48"/>
      <c r="H267" s="13"/>
      <c r="I267" s="12"/>
      <c r="J267" s="12"/>
      <c r="K267" s="12" t="s">
        <v>408</v>
      </c>
      <c r="L267" s="23"/>
      <c r="M267" s="145">
        <f>SUM(M268)</f>
        <v>401077908</v>
      </c>
      <c r="N267" s="149"/>
      <c r="O267" s="145">
        <f>SUM(O268)</f>
        <v>0</v>
      </c>
      <c r="P267" s="150"/>
      <c r="Q267" s="1"/>
      <c r="U267" s="118">
        <v>401077908</v>
      </c>
      <c r="V267" s="34"/>
      <c r="W267" s="119">
        <f t="shared" si="10"/>
        <v>0</v>
      </c>
      <c r="X267" s="120">
        <f t="shared" si="11"/>
        <v>0</v>
      </c>
    </row>
    <row r="268" spans="2:24" ht="15" hidden="1" customHeight="1">
      <c r="B268" s="45"/>
      <c r="C268" s="46"/>
      <c r="D268" s="46"/>
      <c r="E268" s="46"/>
      <c r="F268" s="48" t="s">
        <v>609</v>
      </c>
      <c r="H268" s="13"/>
      <c r="I268" s="12"/>
      <c r="J268" s="12"/>
      <c r="K268" s="12"/>
      <c r="L268" s="23" t="s">
        <v>406</v>
      </c>
      <c r="M268" s="145">
        <v>401077908</v>
      </c>
      <c r="N268" s="149"/>
      <c r="O268" s="145">
        <v>0</v>
      </c>
      <c r="P268" s="150"/>
      <c r="Q268" s="1"/>
      <c r="U268" s="118">
        <v>401077908</v>
      </c>
      <c r="V268" s="34"/>
      <c r="W268" s="119">
        <f t="shared" si="10"/>
        <v>0</v>
      </c>
      <c r="X268" s="120">
        <f t="shared" si="11"/>
        <v>0</v>
      </c>
    </row>
    <row r="269" spans="2:24" ht="15" hidden="1" customHeight="1">
      <c r="B269" s="45"/>
      <c r="C269" s="46"/>
      <c r="D269" s="46"/>
      <c r="E269" s="46" t="s">
        <v>610</v>
      </c>
      <c r="F269" s="48"/>
      <c r="H269" s="13"/>
      <c r="I269" s="12"/>
      <c r="J269" s="12"/>
      <c r="K269" s="12" t="s">
        <v>447</v>
      </c>
      <c r="L269" s="23"/>
      <c r="M269" s="145">
        <f>SUM(M270)</f>
        <v>0</v>
      </c>
      <c r="N269" s="149"/>
      <c r="O269" s="145">
        <f>SUM(O270)</f>
        <v>2258270323</v>
      </c>
      <c r="P269" s="150"/>
      <c r="Q269" s="1"/>
      <c r="U269" s="118">
        <v>0</v>
      </c>
      <c r="V269" s="34"/>
      <c r="W269" s="119">
        <f t="shared" si="10"/>
        <v>0</v>
      </c>
      <c r="X269" s="120">
        <f t="shared" si="11"/>
        <v>0</v>
      </c>
    </row>
    <row r="270" spans="2:24" ht="15" hidden="1" customHeight="1">
      <c r="B270" s="45"/>
      <c r="C270" s="46"/>
      <c r="D270" s="46"/>
      <c r="E270" s="46"/>
      <c r="F270" s="48" t="s">
        <v>611</v>
      </c>
      <c r="H270" s="13"/>
      <c r="I270" s="12"/>
      <c r="J270" s="12"/>
      <c r="K270" s="12"/>
      <c r="L270" s="23" t="s">
        <v>448</v>
      </c>
      <c r="M270" s="145">
        <v>0</v>
      </c>
      <c r="N270" s="149"/>
      <c r="O270" s="145">
        <v>2258270323</v>
      </c>
      <c r="P270" s="150"/>
      <c r="Q270" s="1"/>
      <c r="U270" s="118">
        <v>0</v>
      </c>
      <c r="V270" s="34"/>
      <c r="W270" s="119">
        <f t="shared" si="10"/>
        <v>0</v>
      </c>
      <c r="X270" s="120">
        <f t="shared" si="11"/>
        <v>0</v>
      </c>
    </row>
    <row r="271" spans="2:24" ht="15" hidden="1" customHeight="1">
      <c r="B271" s="45"/>
      <c r="C271" s="46"/>
      <c r="D271" s="46"/>
      <c r="E271" s="46" t="s">
        <v>777</v>
      </c>
      <c r="F271" s="48"/>
      <c r="H271" s="13"/>
      <c r="I271" s="12"/>
      <c r="J271" s="12"/>
      <c r="K271" s="12" t="s">
        <v>748</v>
      </c>
      <c r="L271" s="23"/>
      <c r="M271" s="145">
        <f>SUM(M272)</f>
        <v>4191118688</v>
      </c>
      <c r="N271" s="149"/>
      <c r="O271" s="145">
        <f>SUM(O272)</f>
        <v>3178207194</v>
      </c>
      <c r="P271" s="150"/>
      <c r="Q271" s="1"/>
      <c r="U271" s="118">
        <v>4191118688</v>
      </c>
      <c r="V271" s="34"/>
      <c r="W271" s="119">
        <f t="shared" si="10"/>
        <v>0</v>
      </c>
      <c r="X271" s="120">
        <f t="shared" si="11"/>
        <v>0</v>
      </c>
    </row>
    <row r="272" spans="2:24" ht="15" hidden="1" customHeight="1">
      <c r="B272" s="45"/>
      <c r="C272" s="46"/>
      <c r="D272" s="46"/>
      <c r="E272" s="46"/>
      <c r="F272" s="48" t="s">
        <v>778</v>
      </c>
      <c r="H272" s="13"/>
      <c r="I272" s="12"/>
      <c r="J272" s="12"/>
      <c r="K272" s="12"/>
      <c r="L272" s="23" t="s">
        <v>749</v>
      </c>
      <c r="M272" s="145">
        <v>4191118688</v>
      </c>
      <c r="N272" s="149"/>
      <c r="O272" s="145">
        <v>3178207194</v>
      </c>
      <c r="P272" s="150"/>
      <c r="Q272" s="1"/>
      <c r="U272" s="118">
        <v>4191118688</v>
      </c>
      <c r="V272" s="34"/>
      <c r="W272" s="119">
        <f t="shared" si="10"/>
        <v>0</v>
      </c>
      <c r="X272" s="120">
        <f t="shared" si="11"/>
        <v>0</v>
      </c>
    </row>
    <row r="273" spans="2:24" ht="15" customHeight="1">
      <c r="B273" s="13" t="s">
        <v>793</v>
      </c>
      <c r="C273" s="12"/>
      <c r="D273" s="12"/>
      <c r="E273" s="12"/>
      <c r="F273" s="39"/>
      <c r="H273" s="13" t="s">
        <v>792</v>
      </c>
      <c r="I273" s="12"/>
      <c r="J273" s="12"/>
      <c r="K273" s="12"/>
      <c r="L273" s="23"/>
      <c r="M273" s="145"/>
      <c r="N273" s="146">
        <f>SUM(N274,N275,N283)</f>
        <v>2061984684326</v>
      </c>
      <c r="O273" s="145"/>
      <c r="P273" s="146">
        <f>SUM(P274,P275,P283)</f>
        <v>1904058542537</v>
      </c>
      <c r="Q273" s="1"/>
      <c r="U273" s="118"/>
      <c r="V273" s="34">
        <v>2061984684326</v>
      </c>
      <c r="W273" s="119">
        <f t="shared" si="10"/>
        <v>0</v>
      </c>
      <c r="X273" s="120">
        <f t="shared" si="11"/>
        <v>0</v>
      </c>
    </row>
    <row r="274" spans="2:24" ht="15" customHeight="1">
      <c r="B274" s="13"/>
      <c r="C274" s="12" t="s">
        <v>612</v>
      </c>
      <c r="D274" s="12"/>
      <c r="E274" s="12"/>
      <c r="F274" s="39"/>
      <c r="H274" s="13"/>
      <c r="I274" s="12" t="s">
        <v>114</v>
      </c>
      <c r="J274" s="12"/>
      <c r="K274" s="12"/>
      <c r="L274" s="23"/>
      <c r="M274" s="145"/>
      <c r="N274" s="146"/>
      <c r="O274" s="145"/>
      <c r="P274" s="146"/>
      <c r="Q274" s="1"/>
      <c r="U274" s="118"/>
      <c r="V274" s="34"/>
      <c r="W274" s="119">
        <f t="shared" si="10"/>
        <v>0</v>
      </c>
      <c r="X274" s="120">
        <f t="shared" si="11"/>
        <v>0</v>
      </c>
    </row>
    <row r="275" spans="2:24" ht="15" customHeight="1">
      <c r="B275" s="13"/>
      <c r="C275" s="12" t="s">
        <v>613</v>
      </c>
      <c r="D275" s="12"/>
      <c r="E275" s="12"/>
      <c r="F275" s="39"/>
      <c r="H275" s="13"/>
      <c r="I275" s="12" t="s">
        <v>115</v>
      </c>
      <c r="J275" s="12"/>
      <c r="K275" s="12"/>
      <c r="L275" s="23"/>
      <c r="M275" s="145"/>
      <c r="N275" s="146">
        <f>SUM(M276,M280,M281,M282)</f>
        <v>913524774655</v>
      </c>
      <c r="O275" s="145"/>
      <c r="P275" s="146">
        <f>SUM(O276,O280,O281,O282)</f>
        <v>698980426417</v>
      </c>
      <c r="Q275" s="1"/>
      <c r="U275" s="118"/>
      <c r="V275" s="34">
        <v>913524774655</v>
      </c>
      <c r="W275" s="119">
        <f t="shared" si="10"/>
        <v>0</v>
      </c>
      <c r="X275" s="120">
        <f t="shared" si="11"/>
        <v>0</v>
      </c>
    </row>
    <row r="276" spans="2:24" ht="15" customHeight="1">
      <c r="B276" s="13"/>
      <c r="C276" s="12"/>
      <c r="D276" s="12" t="s">
        <v>614</v>
      </c>
      <c r="E276" s="12"/>
      <c r="F276" s="39"/>
      <c r="H276" s="13"/>
      <c r="I276" s="12"/>
      <c r="J276" s="12" t="s">
        <v>116</v>
      </c>
      <c r="K276" s="12"/>
      <c r="L276" s="23"/>
      <c r="M276" s="145">
        <f>SUM(M277:M279)</f>
        <v>182024774655</v>
      </c>
      <c r="N276" s="146"/>
      <c r="O276" s="145">
        <f>SUM(O277:O279)</f>
        <v>255480426417</v>
      </c>
      <c r="P276" s="146"/>
      <c r="Q276" s="1"/>
      <c r="U276" s="118">
        <v>182024774655</v>
      </c>
      <c r="V276" s="34"/>
      <c r="W276" s="119">
        <f t="shared" si="10"/>
        <v>0</v>
      </c>
      <c r="X276" s="120">
        <f t="shared" si="11"/>
        <v>0</v>
      </c>
    </row>
    <row r="277" spans="2:24" ht="15" hidden="1" customHeight="1">
      <c r="B277" s="45"/>
      <c r="C277" s="46"/>
      <c r="D277" s="46"/>
      <c r="E277" s="46" t="s">
        <v>117</v>
      </c>
      <c r="F277" s="48"/>
      <c r="H277" s="13"/>
      <c r="I277" s="12"/>
      <c r="J277" s="12"/>
      <c r="K277" s="12" t="s">
        <v>117</v>
      </c>
      <c r="L277" s="23"/>
      <c r="M277" s="145">
        <v>82024774655</v>
      </c>
      <c r="N277" s="146"/>
      <c r="O277" s="145">
        <v>125480426417</v>
      </c>
      <c r="P277" s="146"/>
      <c r="Q277" s="1"/>
      <c r="U277" s="118">
        <v>82024774655</v>
      </c>
      <c r="V277" s="34"/>
      <c r="W277" s="119">
        <f t="shared" si="10"/>
        <v>0</v>
      </c>
      <c r="X277" s="120">
        <f t="shared" si="11"/>
        <v>0</v>
      </c>
    </row>
    <row r="278" spans="2:24" ht="15" hidden="1" customHeight="1">
      <c r="B278" s="45"/>
      <c r="C278" s="46"/>
      <c r="D278" s="46"/>
      <c r="E278" s="46" t="s">
        <v>118</v>
      </c>
      <c r="F278" s="48"/>
      <c r="H278" s="13"/>
      <c r="I278" s="12"/>
      <c r="J278" s="12"/>
      <c r="K278" s="12" t="s">
        <v>118</v>
      </c>
      <c r="L278" s="23"/>
      <c r="M278" s="145">
        <v>100000000000</v>
      </c>
      <c r="N278" s="146"/>
      <c r="O278" s="145">
        <v>80000000000</v>
      </c>
      <c r="P278" s="146"/>
      <c r="Q278" s="1"/>
      <c r="U278" s="118">
        <v>100000000000</v>
      </c>
      <c r="V278" s="34"/>
      <c r="W278" s="119">
        <f t="shared" si="10"/>
        <v>0</v>
      </c>
      <c r="X278" s="120">
        <f t="shared" si="11"/>
        <v>0</v>
      </c>
    </row>
    <row r="279" spans="2:24" ht="15" hidden="1" customHeight="1">
      <c r="B279" s="45"/>
      <c r="C279" s="46"/>
      <c r="D279" s="46"/>
      <c r="E279" s="46" t="s">
        <v>615</v>
      </c>
      <c r="F279" s="48"/>
      <c r="H279" s="13"/>
      <c r="I279" s="12"/>
      <c r="J279" s="12"/>
      <c r="K279" s="12" t="s">
        <v>276</v>
      </c>
      <c r="L279" s="23"/>
      <c r="M279" s="145">
        <v>0</v>
      </c>
      <c r="N279" s="146"/>
      <c r="O279" s="145">
        <v>50000000000</v>
      </c>
      <c r="P279" s="146"/>
      <c r="Q279" s="1"/>
      <c r="U279" s="118">
        <v>0</v>
      </c>
      <c r="V279" s="34"/>
      <c r="W279" s="119">
        <f t="shared" si="10"/>
        <v>0</v>
      </c>
      <c r="X279" s="120">
        <f t="shared" si="11"/>
        <v>0</v>
      </c>
    </row>
    <row r="280" spans="2:24" ht="15" customHeight="1">
      <c r="B280" s="13"/>
      <c r="C280" s="12"/>
      <c r="D280" s="12" t="s">
        <v>616</v>
      </c>
      <c r="E280" s="12"/>
      <c r="F280" s="39"/>
      <c r="H280" s="13"/>
      <c r="I280" s="12"/>
      <c r="J280" s="12" t="s">
        <v>148</v>
      </c>
      <c r="K280" s="12"/>
      <c r="L280" s="23"/>
      <c r="M280" s="145">
        <v>403000000000</v>
      </c>
      <c r="N280" s="146"/>
      <c r="O280" s="145">
        <v>245000000000</v>
      </c>
      <c r="P280" s="146"/>
      <c r="Q280" s="1"/>
      <c r="U280" s="118">
        <v>403000000000</v>
      </c>
      <c r="V280" s="34"/>
      <c r="W280" s="119">
        <f t="shared" si="10"/>
        <v>0</v>
      </c>
      <c r="X280" s="120">
        <f t="shared" si="11"/>
        <v>0</v>
      </c>
    </row>
    <row r="281" spans="2:24" ht="15" customHeight="1">
      <c r="B281" s="13"/>
      <c r="C281" s="12"/>
      <c r="D281" s="12" t="s">
        <v>220</v>
      </c>
      <c r="E281" s="12"/>
      <c r="F281" s="39"/>
      <c r="H281" s="13"/>
      <c r="I281" s="12"/>
      <c r="J281" s="12" t="s">
        <v>199</v>
      </c>
      <c r="K281" s="12"/>
      <c r="L281" s="23"/>
      <c r="M281" s="145">
        <v>210000000000</v>
      </c>
      <c r="N281" s="146"/>
      <c r="O281" s="145">
        <v>95000000000</v>
      </c>
      <c r="P281" s="146"/>
      <c r="Q281" s="1"/>
      <c r="U281" s="118">
        <v>210000000000</v>
      </c>
      <c r="V281" s="34"/>
      <c r="W281" s="119">
        <f t="shared" si="10"/>
        <v>0</v>
      </c>
      <c r="X281" s="120">
        <f t="shared" si="11"/>
        <v>0</v>
      </c>
    </row>
    <row r="282" spans="2:24" ht="15" customHeight="1">
      <c r="B282" s="13"/>
      <c r="C282" s="12"/>
      <c r="D282" s="12" t="s">
        <v>564</v>
      </c>
      <c r="E282" s="12"/>
      <c r="F282" s="39"/>
      <c r="H282" s="13"/>
      <c r="I282" s="12"/>
      <c r="J282" s="12" t="s">
        <v>198</v>
      </c>
      <c r="K282" s="12"/>
      <c r="L282" s="23"/>
      <c r="M282" s="145">
        <v>118500000000</v>
      </c>
      <c r="N282" s="146"/>
      <c r="O282" s="145">
        <v>103500000000</v>
      </c>
      <c r="P282" s="146"/>
      <c r="Q282" s="1"/>
      <c r="U282" s="118">
        <v>118500000000</v>
      </c>
      <c r="V282" s="34"/>
      <c r="W282" s="119">
        <f t="shared" si="10"/>
        <v>0</v>
      </c>
      <c r="X282" s="120">
        <f t="shared" si="11"/>
        <v>0</v>
      </c>
    </row>
    <row r="283" spans="2:24" ht="15" customHeight="1">
      <c r="B283" s="13"/>
      <c r="C283" s="12" t="s">
        <v>617</v>
      </c>
      <c r="D283" s="12"/>
      <c r="E283" s="12"/>
      <c r="F283" s="39"/>
      <c r="H283" s="13"/>
      <c r="I283" s="12" t="s">
        <v>271</v>
      </c>
      <c r="J283" s="12"/>
      <c r="K283" s="12"/>
      <c r="L283" s="23"/>
      <c r="M283" s="145"/>
      <c r="N283" s="146">
        <f>SUM(M284:M285)</f>
        <v>1148459909671</v>
      </c>
      <c r="O283" s="145"/>
      <c r="P283" s="146">
        <f>SUM(O284:O285)</f>
        <v>1205078116120</v>
      </c>
      <c r="Q283" s="1"/>
      <c r="U283" s="118"/>
      <c r="V283" s="34">
        <v>1148459909671</v>
      </c>
      <c r="W283" s="119">
        <f t="shared" si="10"/>
        <v>0</v>
      </c>
      <c r="X283" s="120">
        <f t="shared" si="11"/>
        <v>0</v>
      </c>
    </row>
    <row r="284" spans="2:24" ht="15" customHeight="1">
      <c r="B284" s="13"/>
      <c r="C284" s="12"/>
      <c r="D284" s="12" t="s">
        <v>618</v>
      </c>
      <c r="E284" s="12"/>
      <c r="F284" s="39"/>
      <c r="H284" s="13"/>
      <c r="I284" s="12"/>
      <c r="J284" s="12" t="s">
        <v>119</v>
      </c>
      <c r="K284" s="12"/>
      <c r="L284" s="23"/>
      <c r="M284" s="145">
        <v>834883439084</v>
      </c>
      <c r="N284" s="146"/>
      <c r="O284" s="145">
        <v>682778116120</v>
      </c>
      <c r="P284" s="146"/>
      <c r="Q284" s="1"/>
      <c r="U284" s="118">
        <v>834883439084</v>
      </c>
      <c r="V284" s="34"/>
      <c r="W284" s="119">
        <f t="shared" si="10"/>
        <v>0</v>
      </c>
      <c r="X284" s="120">
        <f t="shared" si="11"/>
        <v>0</v>
      </c>
    </row>
    <row r="285" spans="2:24" ht="15" customHeight="1">
      <c r="B285" s="13"/>
      <c r="C285" s="12"/>
      <c r="D285" s="12" t="s">
        <v>619</v>
      </c>
      <c r="E285" s="12"/>
      <c r="F285" s="39"/>
      <c r="H285" s="13"/>
      <c r="I285" s="12"/>
      <c r="J285" s="12" t="s">
        <v>120</v>
      </c>
      <c r="K285" s="12"/>
      <c r="L285" s="23"/>
      <c r="M285" s="145">
        <v>313576470587</v>
      </c>
      <c r="N285" s="146"/>
      <c r="O285" s="145">
        <v>522300000000</v>
      </c>
      <c r="P285" s="146"/>
      <c r="Q285" s="1"/>
      <c r="U285" s="118">
        <v>313576470587</v>
      </c>
      <c r="V285" s="34"/>
      <c r="W285" s="119">
        <f t="shared" si="10"/>
        <v>0</v>
      </c>
      <c r="X285" s="120">
        <f t="shared" si="11"/>
        <v>0</v>
      </c>
    </row>
    <row r="286" spans="2:24" ht="15" customHeight="1">
      <c r="B286" s="13" t="s">
        <v>794</v>
      </c>
      <c r="C286" s="12"/>
      <c r="D286" s="12"/>
      <c r="E286" s="12"/>
      <c r="F286" s="39"/>
      <c r="H286" s="13" t="s">
        <v>767</v>
      </c>
      <c r="I286" s="12"/>
      <c r="J286" s="12"/>
      <c r="K286" s="12"/>
      <c r="L286" s="23"/>
      <c r="M286" s="145"/>
      <c r="N286" s="146">
        <f>SUM(N288,N290:N291,N287,N300)</f>
        <v>2690743497223</v>
      </c>
      <c r="O286" s="145"/>
      <c r="P286" s="146">
        <f>SUM(P288,P290:P291,P287,P300)</f>
        <v>670344737305</v>
      </c>
      <c r="Q286" s="1"/>
      <c r="U286" s="118"/>
      <c r="V286" s="34">
        <v>2690743497223</v>
      </c>
      <c r="W286" s="119">
        <f t="shared" si="10"/>
        <v>0</v>
      </c>
      <c r="X286" s="120">
        <f t="shared" si="11"/>
        <v>0</v>
      </c>
    </row>
    <row r="287" spans="2:24" ht="15" customHeight="1">
      <c r="B287" s="13"/>
      <c r="C287" s="12" t="s">
        <v>221</v>
      </c>
      <c r="D287" s="12"/>
      <c r="E287" s="12"/>
      <c r="F287" s="39"/>
      <c r="H287" s="13"/>
      <c r="I287" s="12" t="s">
        <v>200</v>
      </c>
      <c r="J287" s="12"/>
      <c r="K287" s="12"/>
      <c r="L287" s="23"/>
      <c r="M287" s="145"/>
      <c r="N287" s="146">
        <v>0</v>
      </c>
      <c r="O287" s="145"/>
      <c r="P287" s="146">
        <v>0</v>
      </c>
      <c r="Q287" s="1"/>
      <c r="U287" s="118"/>
      <c r="V287" s="34">
        <v>0</v>
      </c>
      <c r="W287" s="119">
        <f t="shared" si="10"/>
        <v>0</v>
      </c>
      <c r="X287" s="120">
        <f t="shared" si="11"/>
        <v>0</v>
      </c>
    </row>
    <row r="288" spans="2:24" ht="15" customHeight="1">
      <c r="B288" s="13"/>
      <c r="C288" s="12" t="s">
        <v>620</v>
      </c>
      <c r="D288" s="12"/>
      <c r="E288" s="12"/>
      <c r="F288" s="39"/>
      <c r="H288" s="13"/>
      <c r="I288" s="12" t="s">
        <v>201</v>
      </c>
      <c r="J288" s="12"/>
      <c r="K288" s="12"/>
      <c r="L288" s="23"/>
      <c r="M288" s="145"/>
      <c r="N288" s="146">
        <f>SUM(M289)</f>
        <v>3939117064</v>
      </c>
      <c r="O288" s="145"/>
      <c r="P288" s="146">
        <f>SUM(O289)</f>
        <v>0</v>
      </c>
      <c r="Q288" s="1"/>
      <c r="U288" s="118"/>
      <c r="V288" s="34">
        <v>3939117064</v>
      </c>
      <c r="W288" s="119">
        <f t="shared" si="10"/>
        <v>0</v>
      </c>
      <c r="X288" s="120">
        <f t="shared" si="11"/>
        <v>0</v>
      </c>
    </row>
    <row r="289" spans="2:24" ht="15" customHeight="1">
      <c r="B289" s="13"/>
      <c r="C289" s="12"/>
      <c r="D289" s="12" t="s">
        <v>621</v>
      </c>
      <c r="E289" s="12"/>
      <c r="F289" s="39"/>
      <c r="H289" s="13"/>
      <c r="I289" s="12"/>
      <c r="J289" s="12" t="s">
        <v>122</v>
      </c>
      <c r="K289" s="12"/>
      <c r="L289" s="23"/>
      <c r="M289" s="145">
        <v>3939117064</v>
      </c>
      <c r="N289" s="146"/>
      <c r="O289" s="145">
        <v>0</v>
      </c>
      <c r="P289" s="146"/>
      <c r="Q289" s="1"/>
      <c r="U289" s="118">
        <v>3939117064</v>
      </c>
      <c r="V289" s="34"/>
      <c r="W289" s="119">
        <f t="shared" si="10"/>
        <v>0</v>
      </c>
      <c r="X289" s="120">
        <f t="shared" si="11"/>
        <v>0</v>
      </c>
    </row>
    <row r="290" spans="2:24" ht="15" customHeight="1">
      <c r="B290" s="13"/>
      <c r="C290" s="12" t="s">
        <v>622</v>
      </c>
      <c r="D290" s="12"/>
      <c r="E290" s="12"/>
      <c r="F290" s="39"/>
      <c r="H290" s="13"/>
      <c r="I290" s="12" t="s">
        <v>202</v>
      </c>
      <c r="J290" s="12"/>
      <c r="K290" s="12"/>
      <c r="L290" s="23"/>
      <c r="M290" s="145"/>
      <c r="N290" s="146">
        <v>2615532999416</v>
      </c>
      <c r="O290" s="145"/>
      <c r="P290" s="146">
        <v>624833173855</v>
      </c>
      <c r="Q290" s="1"/>
      <c r="U290" s="118"/>
      <c r="V290" s="34">
        <v>2615532999416</v>
      </c>
      <c r="W290" s="119">
        <f t="shared" si="10"/>
        <v>0</v>
      </c>
      <c r="X290" s="120">
        <f t="shared" si="11"/>
        <v>0</v>
      </c>
    </row>
    <row r="291" spans="2:24" ht="15" customHeight="1">
      <c r="B291" s="13"/>
      <c r="C291" s="12" t="s">
        <v>623</v>
      </c>
      <c r="D291" s="12"/>
      <c r="E291" s="12"/>
      <c r="F291" s="39"/>
      <c r="H291" s="13"/>
      <c r="I291" s="12" t="s">
        <v>203</v>
      </c>
      <c r="J291" s="12"/>
      <c r="K291" s="12"/>
      <c r="L291" s="23"/>
      <c r="M291" s="145"/>
      <c r="N291" s="146">
        <f>SUM(M292:M299)</f>
        <v>64124183816</v>
      </c>
      <c r="O291" s="145"/>
      <c r="P291" s="146">
        <f>SUM(O292:O299)</f>
        <v>43560920712</v>
      </c>
      <c r="Q291" s="1"/>
      <c r="U291" s="118"/>
      <c r="V291" s="34">
        <v>64124183816</v>
      </c>
      <c r="W291" s="119">
        <f t="shared" si="10"/>
        <v>0</v>
      </c>
      <c r="X291" s="120">
        <f t="shared" si="11"/>
        <v>0</v>
      </c>
    </row>
    <row r="292" spans="2:24" ht="15" hidden="1" customHeight="1">
      <c r="B292" s="50"/>
      <c r="C292" s="51"/>
      <c r="D292" s="51" t="s">
        <v>123</v>
      </c>
      <c r="E292" s="51"/>
      <c r="F292" s="52"/>
      <c r="H292" s="13"/>
      <c r="I292" s="12"/>
      <c r="J292" s="12" t="s">
        <v>123</v>
      </c>
      <c r="K292" s="12"/>
      <c r="L292" s="23"/>
      <c r="M292" s="145">
        <v>291452271</v>
      </c>
      <c r="N292" s="146"/>
      <c r="O292" s="145">
        <v>561206540</v>
      </c>
      <c r="P292" s="146"/>
      <c r="Q292" s="1"/>
      <c r="U292" s="118">
        <v>291452271</v>
      </c>
      <c r="V292" s="34"/>
      <c r="W292" s="119">
        <f t="shared" si="10"/>
        <v>0</v>
      </c>
      <c r="X292" s="120">
        <f t="shared" si="11"/>
        <v>0</v>
      </c>
    </row>
    <row r="293" spans="2:24" ht="15" hidden="1" customHeight="1">
      <c r="B293" s="50"/>
      <c r="C293" s="51"/>
      <c r="D293" s="51" t="s">
        <v>124</v>
      </c>
      <c r="E293" s="51"/>
      <c r="F293" s="52"/>
      <c r="H293" s="13"/>
      <c r="I293" s="12"/>
      <c r="J293" s="12" t="s">
        <v>124</v>
      </c>
      <c r="K293" s="12"/>
      <c r="L293" s="23"/>
      <c r="M293" s="145">
        <v>862749767</v>
      </c>
      <c r="N293" s="146"/>
      <c r="O293" s="145">
        <v>1734290251</v>
      </c>
      <c r="P293" s="146"/>
      <c r="Q293" s="1"/>
      <c r="U293" s="118">
        <v>862749767</v>
      </c>
      <c r="V293" s="34"/>
      <c r="W293" s="119">
        <f t="shared" si="10"/>
        <v>0</v>
      </c>
      <c r="X293" s="120">
        <f t="shared" si="11"/>
        <v>0</v>
      </c>
    </row>
    <row r="294" spans="2:24" ht="15" hidden="1" customHeight="1">
      <c r="B294" s="50"/>
      <c r="C294" s="51"/>
      <c r="D294" s="51" t="s">
        <v>125</v>
      </c>
      <c r="E294" s="51"/>
      <c r="F294" s="52"/>
      <c r="H294" s="13"/>
      <c r="I294" s="12"/>
      <c r="J294" s="12" t="s">
        <v>125</v>
      </c>
      <c r="K294" s="12"/>
      <c r="L294" s="23"/>
      <c r="M294" s="145">
        <v>3610693</v>
      </c>
      <c r="N294" s="146"/>
      <c r="O294" s="145">
        <v>10431270</v>
      </c>
      <c r="P294" s="146"/>
      <c r="Q294" s="1"/>
      <c r="U294" s="118">
        <v>3610693</v>
      </c>
      <c r="V294" s="34"/>
      <c r="W294" s="119">
        <f t="shared" si="10"/>
        <v>0</v>
      </c>
      <c r="X294" s="120">
        <f t="shared" si="11"/>
        <v>0</v>
      </c>
    </row>
    <row r="295" spans="2:24" ht="15" hidden="1" customHeight="1">
      <c r="B295" s="50"/>
      <c r="C295" s="51"/>
      <c r="D295" s="51" t="s">
        <v>126</v>
      </c>
      <c r="E295" s="51"/>
      <c r="F295" s="52"/>
      <c r="H295" s="13"/>
      <c r="I295" s="12"/>
      <c r="J295" s="12" t="s">
        <v>126</v>
      </c>
      <c r="K295" s="12"/>
      <c r="L295" s="23"/>
      <c r="M295" s="145">
        <v>47570</v>
      </c>
      <c r="N295" s="146"/>
      <c r="O295" s="145">
        <v>56254374</v>
      </c>
      <c r="P295" s="146"/>
      <c r="Q295" s="1"/>
      <c r="U295" s="118">
        <v>47570</v>
      </c>
      <c r="V295" s="34"/>
      <c r="W295" s="119">
        <f t="shared" si="10"/>
        <v>0</v>
      </c>
      <c r="X295" s="120">
        <f t="shared" si="11"/>
        <v>0</v>
      </c>
    </row>
    <row r="296" spans="2:24" ht="15" hidden="1" customHeight="1">
      <c r="B296" s="50"/>
      <c r="C296" s="51"/>
      <c r="D296" s="51" t="s">
        <v>127</v>
      </c>
      <c r="E296" s="51"/>
      <c r="F296" s="52"/>
      <c r="H296" s="13"/>
      <c r="I296" s="12"/>
      <c r="J296" s="12" t="s">
        <v>127</v>
      </c>
      <c r="K296" s="12"/>
      <c r="L296" s="23"/>
      <c r="M296" s="145">
        <v>57527392938</v>
      </c>
      <c r="N296" s="146"/>
      <c r="O296" s="145">
        <v>37081164902</v>
      </c>
      <c r="P296" s="146"/>
      <c r="Q296" s="1"/>
      <c r="U296" s="118">
        <v>56688705241</v>
      </c>
      <c r="V296" s="34"/>
      <c r="W296" s="119">
        <f t="shared" si="10"/>
        <v>838687697</v>
      </c>
      <c r="X296" s="120">
        <f t="shared" si="11"/>
        <v>0</v>
      </c>
    </row>
    <row r="297" spans="2:24" ht="15" hidden="1" customHeight="1">
      <c r="B297" s="50"/>
      <c r="C297" s="51"/>
      <c r="D297" s="51" t="s">
        <v>624</v>
      </c>
      <c r="E297" s="51"/>
      <c r="F297" s="52"/>
      <c r="H297" s="13"/>
      <c r="I297" s="12"/>
      <c r="J297" s="12" t="s">
        <v>158</v>
      </c>
      <c r="K297" s="12"/>
      <c r="L297" s="23"/>
      <c r="M297" s="145">
        <v>924396577</v>
      </c>
      <c r="N297" s="146"/>
      <c r="O297" s="145">
        <v>896920463</v>
      </c>
      <c r="P297" s="146"/>
      <c r="Q297" s="1"/>
      <c r="U297" s="118">
        <v>924396577</v>
      </c>
      <c r="V297" s="34"/>
      <c r="W297" s="119">
        <f t="shared" si="10"/>
        <v>0</v>
      </c>
      <c r="X297" s="120">
        <f t="shared" si="11"/>
        <v>0</v>
      </c>
    </row>
    <row r="298" spans="2:24" ht="15" hidden="1" customHeight="1">
      <c r="B298" s="50"/>
      <c r="C298" s="51"/>
      <c r="D298" s="51" t="s">
        <v>625</v>
      </c>
      <c r="E298" s="51"/>
      <c r="F298" s="52"/>
      <c r="H298" s="13"/>
      <c r="I298" s="12"/>
      <c r="J298" s="12" t="s">
        <v>159</v>
      </c>
      <c r="K298" s="12"/>
      <c r="L298" s="23"/>
      <c r="M298" s="145">
        <v>56910957</v>
      </c>
      <c r="N298" s="146"/>
      <c r="O298" s="145">
        <v>40703711</v>
      </c>
      <c r="P298" s="146"/>
      <c r="Q298" s="1"/>
      <c r="U298" s="118">
        <v>56910957</v>
      </c>
      <c r="V298" s="34"/>
      <c r="W298" s="119">
        <f t="shared" si="10"/>
        <v>0</v>
      </c>
      <c r="X298" s="120">
        <f t="shared" si="11"/>
        <v>0</v>
      </c>
    </row>
    <row r="299" spans="2:24" ht="15" hidden="1" customHeight="1">
      <c r="B299" s="50"/>
      <c r="C299" s="51"/>
      <c r="D299" s="51" t="s">
        <v>626</v>
      </c>
      <c r="E299" s="51"/>
      <c r="F299" s="52"/>
      <c r="H299" s="13"/>
      <c r="I299" s="12"/>
      <c r="J299" s="12" t="s">
        <v>160</v>
      </c>
      <c r="K299" s="12"/>
      <c r="L299" s="23"/>
      <c r="M299" s="145">
        <f>-59666560773+64124183816</f>
        <v>4457623043</v>
      </c>
      <c r="N299" s="146"/>
      <c r="O299" s="145">
        <v>3179949201</v>
      </c>
      <c r="P299" s="146"/>
      <c r="Q299" s="1"/>
      <c r="U299" s="118">
        <v>5296310740</v>
      </c>
      <c r="V299" s="34"/>
      <c r="W299" s="119">
        <f t="shared" si="10"/>
        <v>-838687697</v>
      </c>
      <c r="X299" s="120">
        <f t="shared" si="11"/>
        <v>0</v>
      </c>
    </row>
    <row r="300" spans="2:24" ht="15" customHeight="1">
      <c r="B300" s="13"/>
      <c r="C300" s="12" t="s">
        <v>779</v>
      </c>
      <c r="D300" s="12"/>
      <c r="E300" s="12"/>
      <c r="F300" s="39"/>
      <c r="H300" s="13"/>
      <c r="I300" s="12" t="s">
        <v>750</v>
      </c>
      <c r="J300" s="12"/>
      <c r="K300" s="12"/>
      <c r="L300" s="23"/>
      <c r="M300" s="145"/>
      <c r="N300" s="146">
        <v>7147196927</v>
      </c>
      <c r="O300" s="145"/>
      <c r="P300" s="146">
        <v>1950642738</v>
      </c>
      <c r="Q300" s="1"/>
      <c r="U300" s="118"/>
      <c r="V300" s="34">
        <v>7147196927</v>
      </c>
      <c r="W300" s="119">
        <f t="shared" si="10"/>
        <v>0</v>
      </c>
      <c r="X300" s="120">
        <f t="shared" si="11"/>
        <v>0</v>
      </c>
    </row>
    <row r="301" spans="2:24" ht="15" customHeight="1">
      <c r="B301" s="13" t="s">
        <v>796</v>
      </c>
      <c r="C301" s="12"/>
      <c r="D301" s="12"/>
      <c r="E301" s="12"/>
      <c r="F301" s="39"/>
      <c r="H301" s="13" t="s">
        <v>795</v>
      </c>
      <c r="I301" s="12"/>
      <c r="J301" s="12"/>
      <c r="K301" s="12"/>
      <c r="L301" s="23"/>
      <c r="M301" s="145"/>
      <c r="N301" s="146">
        <f>SUM(N302:N305)</f>
        <v>5082845309</v>
      </c>
      <c r="O301" s="145"/>
      <c r="P301" s="146">
        <f>SUM(P302:P305)</f>
        <v>2407405860</v>
      </c>
      <c r="Q301" s="1"/>
      <c r="U301" s="118"/>
      <c r="V301" s="34">
        <v>5082845309</v>
      </c>
      <c r="W301" s="119">
        <f t="shared" si="10"/>
        <v>0</v>
      </c>
      <c r="X301" s="120">
        <f t="shared" si="11"/>
        <v>0</v>
      </c>
    </row>
    <row r="302" spans="2:24" ht="15" customHeight="1">
      <c r="B302" s="13"/>
      <c r="C302" s="12" t="s">
        <v>627</v>
      </c>
      <c r="D302" s="12"/>
      <c r="E302" s="12"/>
      <c r="F302" s="39"/>
      <c r="H302" s="13"/>
      <c r="I302" s="12" t="s">
        <v>149</v>
      </c>
      <c r="J302" s="12"/>
      <c r="K302" s="12"/>
      <c r="L302" s="23"/>
      <c r="M302" s="145"/>
      <c r="N302" s="146">
        <v>849304656</v>
      </c>
      <c r="O302" s="145"/>
      <c r="P302" s="146">
        <v>309526866</v>
      </c>
      <c r="Q302" s="1"/>
      <c r="U302" s="118"/>
      <c r="V302" s="34">
        <v>849304656</v>
      </c>
      <c r="W302" s="119">
        <f t="shared" si="10"/>
        <v>0</v>
      </c>
      <c r="X302" s="120">
        <f t="shared" si="11"/>
        <v>0</v>
      </c>
    </row>
    <row r="303" spans="2:24" ht="15" customHeight="1">
      <c r="B303" s="13"/>
      <c r="C303" s="12" t="s">
        <v>628</v>
      </c>
      <c r="D303" s="12"/>
      <c r="E303" s="12"/>
      <c r="F303" s="39"/>
      <c r="H303" s="13"/>
      <c r="I303" s="12" t="s">
        <v>272</v>
      </c>
      <c r="J303" s="12"/>
      <c r="K303" s="12"/>
      <c r="L303" s="23"/>
      <c r="M303" s="145"/>
      <c r="N303" s="146">
        <v>3268052816</v>
      </c>
      <c r="O303" s="145"/>
      <c r="P303" s="146">
        <v>1317395277</v>
      </c>
      <c r="Q303" s="1"/>
      <c r="U303" s="118"/>
      <c r="V303" s="34">
        <v>3268052816</v>
      </c>
      <c r="W303" s="119">
        <f t="shared" ref="W303:W336" si="12">IFERROR(M303-U303,0)</f>
        <v>0</v>
      </c>
      <c r="X303" s="120">
        <f t="shared" ref="X303:X336" si="13">IFERROR(N303-V303,0)</f>
        <v>0</v>
      </c>
    </row>
    <row r="304" spans="2:24" ht="15" customHeight="1">
      <c r="B304" s="13"/>
      <c r="C304" s="12" t="s">
        <v>629</v>
      </c>
      <c r="D304" s="12"/>
      <c r="E304" s="12"/>
      <c r="F304" s="39"/>
      <c r="H304" s="13"/>
      <c r="I304" s="12" t="s">
        <v>449</v>
      </c>
      <c r="J304" s="12"/>
      <c r="K304" s="12"/>
      <c r="L304" s="23"/>
      <c r="M304" s="145"/>
      <c r="N304" s="146">
        <v>297565159</v>
      </c>
      <c r="O304" s="145"/>
      <c r="P304" s="146">
        <v>66502685</v>
      </c>
      <c r="Q304" s="1"/>
      <c r="U304" s="118"/>
      <c r="V304" s="34">
        <v>297565159</v>
      </c>
      <c r="W304" s="119">
        <f t="shared" si="12"/>
        <v>0</v>
      </c>
      <c r="X304" s="120">
        <f t="shared" si="13"/>
        <v>0</v>
      </c>
    </row>
    <row r="305" spans="1:24" ht="15" customHeight="1">
      <c r="B305" s="13"/>
      <c r="C305" s="33" t="s">
        <v>825</v>
      </c>
      <c r="D305" s="12"/>
      <c r="E305" s="12"/>
      <c r="F305" s="39"/>
      <c r="H305" s="13"/>
      <c r="I305" s="12" t="s">
        <v>807</v>
      </c>
      <c r="J305" s="12"/>
      <c r="K305" s="12"/>
      <c r="L305" s="23"/>
      <c r="M305" s="145"/>
      <c r="N305" s="146">
        <v>667922678</v>
      </c>
      <c r="O305" s="145"/>
      <c r="P305" s="146">
        <v>713981032</v>
      </c>
      <c r="Q305" s="1"/>
      <c r="U305" s="118"/>
      <c r="V305" s="34">
        <v>667922678</v>
      </c>
      <c r="W305" s="119">
        <f t="shared" si="12"/>
        <v>0</v>
      </c>
      <c r="X305" s="120">
        <f t="shared" si="13"/>
        <v>0</v>
      </c>
    </row>
    <row r="306" spans="1:24" ht="15" customHeight="1">
      <c r="B306" s="13" t="s">
        <v>797</v>
      </c>
      <c r="C306" s="12"/>
      <c r="D306" s="12"/>
      <c r="E306" s="12"/>
      <c r="F306" s="39"/>
      <c r="H306" s="13" t="s">
        <v>768</v>
      </c>
      <c r="I306" s="12"/>
      <c r="J306" s="12"/>
      <c r="K306" s="12"/>
      <c r="L306" s="23"/>
      <c r="M306" s="145"/>
      <c r="N306" s="146">
        <f>SUM(N307:N308)</f>
        <v>22650084084</v>
      </c>
      <c r="O306" s="145"/>
      <c r="P306" s="146">
        <f>SUM(P307:P308)</f>
        <v>12509440076</v>
      </c>
      <c r="Q306" s="1"/>
      <c r="U306" s="118"/>
      <c r="V306" s="34">
        <v>22650084084</v>
      </c>
      <c r="W306" s="119">
        <f t="shared" si="12"/>
        <v>0</v>
      </c>
      <c r="X306" s="120">
        <f t="shared" si="13"/>
        <v>0</v>
      </c>
    </row>
    <row r="307" spans="1:24" ht="15" customHeight="1">
      <c r="B307" s="13"/>
      <c r="C307" s="12" t="s">
        <v>630</v>
      </c>
      <c r="D307" s="12"/>
      <c r="E307" s="12"/>
      <c r="F307" s="39"/>
      <c r="H307" s="13"/>
      <c r="I307" s="12" t="s">
        <v>121</v>
      </c>
      <c r="J307" s="12"/>
      <c r="K307" s="12"/>
      <c r="L307" s="23"/>
      <c r="M307" s="145"/>
      <c r="N307" s="146">
        <v>20298425304</v>
      </c>
      <c r="O307" s="145"/>
      <c r="P307" s="146">
        <v>11246643066</v>
      </c>
      <c r="Q307" s="1"/>
      <c r="U307" s="118"/>
      <c r="V307" s="34">
        <v>20298425304</v>
      </c>
      <c r="W307" s="119">
        <f t="shared" si="12"/>
        <v>0</v>
      </c>
      <c r="X307" s="120">
        <f t="shared" si="13"/>
        <v>0</v>
      </c>
    </row>
    <row r="308" spans="1:24" ht="15" customHeight="1">
      <c r="A308" s="32"/>
      <c r="B308" s="13"/>
      <c r="C308" s="12" t="s">
        <v>631</v>
      </c>
      <c r="D308" s="12"/>
      <c r="E308" s="12"/>
      <c r="F308" s="39"/>
      <c r="H308" s="13"/>
      <c r="I308" s="12" t="s">
        <v>273</v>
      </c>
      <c r="J308" s="12"/>
      <c r="K308" s="12"/>
      <c r="L308" s="23"/>
      <c r="M308" s="145"/>
      <c r="N308" s="146">
        <v>2351658780</v>
      </c>
      <c r="O308" s="145"/>
      <c r="P308" s="146">
        <v>1262797010</v>
      </c>
      <c r="Q308" s="1"/>
      <c r="U308" s="118"/>
      <c r="V308" s="34">
        <v>2351658780</v>
      </c>
      <c r="W308" s="119">
        <f t="shared" si="12"/>
        <v>0</v>
      </c>
      <c r="X308" s="120">
        <f t="shared" si="13"/>
        <v>0</v>
      </c>
    </row>
    <row r="309" spans="1:24" ht="15" customHeight="1">
      <c r="B309" s="13" t="s">
        <v>799</v>
      </c>
      <c r="C309" s="12"/>
      <c r="D309" s="12"/>
      <c r="E309" s="12"/>
      <c r="F309" s="39"/>
      <c r="H309" s="13" t="s">
        <v>798</v>
      </c>
      <c r="I309" s="12"/>
      <c r="J309" s="12"/>
      <c r="K309" s="12"/>
      <c r="L309" s="23"/>
      <c r="M309" s="145"/>
      <c r="N309" s="146">
        <f>SUM(N310,N311,N312,N313)</f>
        <v>10705744934</v>
      </c>
      <c r="O309" s="145"/>
      <c r="P309" s="146">
        <f>SUM(P310,P311,P312,P313)</f>
        <v>6611716646</v>
      </c>
      <c r="Q309" s="1"/>
      <c r="U309" s="118"/>
      <c r="V309" s="34">
        <v>10705744934</v>
      </c>
      <c r="W309" s="119">
        <f t="shared" si="12"/>
        <v>0</v>
      </c>
      <c r="X309" s="120">
        <f t="shared" si="13"/>
        <v>0</v>
      </c>
    </row>
    <row r="310" spans="1:24" ht="15" customHeight="1">
      <c r="B310" s="13"/>
      <c r="C310" s="12" t="s">
        <v>632</v>
      </c>
      <c r="D310" s="12"/>
      <c r="E310" s="12"/>
      <c r="F310" s="39"/>
      <c r="H310" s="13"/>
      <c r="I310" s="12" t="s">
        <v>194</v>
      </c>
      <c r="J310" s="12"/>
      <c r="K310" s="12"/>
      <c r="L310" s="23"/>
      <c r="M310" s="145"/>
      <c r="N310" s="146"/>
      <c r="O310" s="145"/>
      <c r="P310" s="146"/>
      <c r="Q310" s="1"/>
      <c r="U310" s="118"/>
      <c r="V310" s="34"/>
      <c r="W310" s="119">
        <f t="shared" si="12"/>
        <v>0</v>
      </c>
      <c r="X310" s="120">
        <f t="shared" si="13"/>
        <v>0</v>
      </c>
    </row>
    <row r="311" spans="1:24" ht="15" customHeight="1">
      <c r="B311" s="13"/>
      <c r="C311" s="12" t="s">
        <v>502</v>
      </c>
      <c r="D311" s="12"/>
      <c r="E311" s="12"/>
      <c r="F311" s="39"/>
      <c r="H311" s="13"/>
      <c r="I311" s="12" t="s">
        <v>195</v>
      </c>
      <c r="J311" s="12"/>
      <c r="K311" s="12"/>
      <c r="L311" s="23"/>
      <c r="M311" s="145"/>
      <c r="N311" s="146">
        <v>5322164716</v>
      </c>
      <c r="O311" s="145"/>
      <c r="P311" s="146">
        <v>2932858234</v>
      </c>
      <c r="Q311" s="1"/>
      <c r="U311" s="118"/>
      <c r="V311" s="34">
        <v>5322164716</v>
      </c>
      <c r="W311" s="119">
        <f t="shared" si="12"/>
        <v>0</v>
      </c>
      <c r="X311" s="120">
        <f t="shared" si="13"/>
        <v>0</v>
      </c>
    </row>
    <row r="312" spans="1:24" ht="15" customHeight="1">
      <c r="B312" s="13"/>
      <c r="C312" s="12" t="s">
        <v>953</v>
      </c>
      <c r="D312" s="12"/>
      <c r="E312" s="12"/>
      <c r="F312" s="39"/>
      <c r="H312" s="13"/>
      <c r="I312" s="12" t="s">
        <v>923</v>
      </c>
      <c r="J312" s="12"/>
      <c r="K312" s="12"/>
      <c r="L312" s="23"/>
      <c r="M312" s="145"/>
      <c r="N312" s="146">
        <v>3899608805</v>
      </c>
      <c r="O312" s="145"/>
      <c r="P312" s="146">
        <v>2694664999</v>
      </c>
      <c r="Q312" s="1"/>
      <c r="U312" s="118"/>
      <c r="V312" s="34">
        <v>3899608805</v>
      </c>
      <c r="W312" s="119">
        <f t="shared" si="12"/>
        <v>0</v>
      </c>
      <c r="X312" s="120">
        <f t="shared" si="13"/>
        <v>0</v>
      </c>
    </row>
    <row r="313" spans="1:24" ht="15" customHeight="1">
      <c r="B313" s="13"/>
      <c r="C313" s="12" t="s">
        <v>735</v>
      </c>
      <c r="D313" s="12"/>
      <c r="E313" s="12"/>
      <c r="F313" s="39"/>
      <c r="H313" s="13"/>
      <c r="I313" s="12" t="s">
        <v>924</v>
      </c>
      <c r="J313" s="12"/>
      <c r="K313" s="12"/>
      <c r="L313" s="23"/>
      <c r="M313" s="145"/>
      <c r="N313" s="146">
        <f>SUM(M314:M319)</f>
        <v>1483971413</v>
      </c>
      <c r="O313" s="145"/>
      <c r="P313" s="146">
        <f>SUM(O314:O319)</f>
        <v>984193413</v>
      </c>
      <c r="Q313" s="1"/>
      <c r="U313" s="118"/>
      <c r="V313" s="34">
        <v>1483971413</v>
      </c>
      <c r="W313" s="119">
        <f t="shared" si="12"/>
        <v>0</v>
      </c>
      <c r="X313" s="120">
        <f t="shared" si="13"/>
        <v>0</v>
      </c>
    </row>
    <row r="314" spans="1:24" ht="15" hidden="1" customHeight="1">
      <c r="B314" s="50"/>
      <c r="C314" s="51"/>
      <c r="D314" s="51" t="s">
        <v>128</v>
      </c>
      <c r="E314" s="51"/>
      <c r="F314" s="52"/>
      <c r="H314" s="13"/>
      <c r="I314" s="12"/>
      <c r="J314" s="12" t="s">
        <v>128</v>
      </c>
      <c r="K314" s="12"/>
      <c r="L314" s="23"/>
      <c r="M314" s="145">
        <v>200851300</v>
      </c>
      <c r="N314" s="146"/>
      <c r="O314" s="145">
        <v>180084650</v>
      </c>
      <c r="P314" s="146"/>
      <c r="Q314" s="1"/>
      <c r="U314" s="118">
        <v>200851300</v>
      </c>
      <c r="V314" s="34"/>
      <c r="W314" s="119">
        <f t="shared" si="12"/>
        <v>0</v>
      </c>
      <c r="X314" s="120">
        <f t="shared" si="13"/>
        <v>0</v>
      </c>
    </row>
    <row r="315" spans="1:24" ht="15" hidden="1" customHeight="1">
      <c r="B315" s="50"/>
      <c r="C315" s="51"/>
      <c r="D315" s="51" t="s">
        <v>129</v>
      </c>
      <c r="E315" s="51"/>
      <c r="F315" s="52"/>
      <c r="H315" s="13"/>
      <c r="I315" s="12"/>
      <c r="J315" s="12" t="s">
        <v>129</v>
      </c>
      <c r="K315" s="12"/>
      <c r="L315" s="23"/>
      <c r="M315" s="145">
        <v>447090729</v>
      </c>
      <c r="N315" s="146"/>
      <c r="O315" s="145">
        <v>377937389</v>
      </c>
      <c r="P315" s="146"/>
      <c r="Q315" s="1"/>
      <c r="U315" s="118">
        <v>447090729</v>
      </c>
      <c r="V315" s="34"/>
      <c r="W315" s="119">
        <f t="shared" si="12"/>
        <v>0</v>
      </c>
      <c r="X315" s="120">
        <f t="shared" si="13"/>
        <v>0</v>
      </c>
    </row>
    <row r="316" spans="1:24" ht="15" hidden="1" customHeight="1">
      <c r="B316" s="50"/>
      <c r="C316" s="51"/>
      <c r="D316" s="51" t="s">
        <v>130</v>
      </c>
      <c r="E316" s="51"/>
      <c r="F316" s="52"/>
      <c r="H316" s="13"/>
      <c r="I316" s="12"/>
      <c r="J316" s="12" t="s">
        <v>910</v>
      </c>
      <c r="K316" s="12"/>
      <c r="L316" s="23"/>
      <c r="M316" s="145">
        <v>646377910</v>
      </c>
      <c r="N316" s="146"/>
      <c r="O316" s="145">
        <v>234476640</v>
      </c>
      <c r="P316" s="146"/>
      <c r="Q316" s="1"/>
      <c r="U316" s="118">
        <v>646377910</v>
      </c>
      <c r="V316" s="34"/>
      <c r="W316" s="119">
        <f t="shared" si="12"/>
        <v>0</v>
      </c>
      <c r="X316" s="120">
        <f t="shared" si="13"/>
        <v>0</v>
      </c>
    </row>
    <row r="317" spans="1:24" ht="15" hidden="1" customHeight="1">
      <c r="B317" s="50"/>
      <c r="C317" s="51"/>
      <c r="D317" s="51" t="s">
        <v>131</v>
      </c>
      <c r="E317" s="51"/>
      <c r="F317" s="52"/>
      <c r="H317" s="13"/>
      <c r="I317" s="12"/>
      <c r="J317" s="12" t="s">
        <v>131</v>
      </c>
      <c r="K317" s="12"/>
      <c r="L317" s="23"/>
      <c r="M317" s="145">
        <v>17630000</v>
      </c>
      <c r="N317" s="146"/>
      <c r="O317" s="145">
        <v>12960000</v>
      </c>
      <c r="P317" s="146"/>
      <c r="Q317" s="1"/>
      <c r="U317" s="118">
        <v>17630000</v>
      </c>
      <c r="V317" s="34"/>
      <c r="W317" s="119">
        <f t="shared" si="12"/>
        <v>0</v>
      </c>
      <c r="X317" s="120">
        <f t="shared" si="13"/>
        <v>0</v>
      </c>
    </row>
    <row r="318" spans="1:24" ht="15" hidden="1" customHeight="1">
      <c r="B318" s="50"/>
      <c r="C318" s="51"/>
      <c r="D318" s="51" t="s">
        <v>224</v>
      </c>
      <c r="E318" s="51"/>
      <c r="F318" s="52"/>
      <c r="H318" s="13"/>
      <c r="I318" s="12"/>
      <c r="J318" s="12" t="s">
        <v>204</v>
      </c>
      <c r="K318" s="12"/>
      <c r="L318" s="23"/>
      <c r="M318" s="145">
        <v>2976900</v>
      </c>
      <c r="N318" s="146"/>
      <c r="O318" s="145">
        <v>1501200</v>
      </c>
      <c r="P318" s="146"/>
      <c r="Q318" s="1"/>
      <c r="U318" s="118">
        <v>2976900</v>
      </c>
      <c r="V318" s="34"/>
      <c r="W318" s="119">
        <f t="shared" si="12"/>
        <v>0</v>
      </c>
      <c r="X318" s="120">
        <f t="shared" si="13"/>
        <v>0</v>
      </c>
    </row>
    <row r="319" spans="1:24" ht="15" hidden="1" customHeight="1">
      <c r="B319" s="50"/>
      <c r="C319" s="51"/>
      <c r="D319" s="51" t="s">
        <v>222</v>
      </c>
      <c r="E319" s="51"/>
      <c r="F319" s="52"/>
      <c r="H319" s="13"/>
      <c r="I319" s="12"/>
      <c r="J319" s="12" t="s">
        <v>223</v>
      </c>
      <c r="K319" s="12"/>
      <c r="L319" s="23"/>
      <c r="M319" s="145">
        <v>169044574</v>
      </c>
      <c r="N319" s="146"/>
      <c r="O319" s="145">
        <v>177233534</v>
      </c>
      <c r="P319" s="146"/>
      <c r="Q319" s="1"/>
      <c r="U319" s="118">
        <v>169044574</v>
      </c>
      <c r="V319" s="34"/>
      <c r="W319" s="119">
        <f t="shared" si="12"/>
        <v>0</v>
      </c>
      <c r="X319" s="120">
        <f t="shared" si="13"/>
        <v>0</v>
      </c>
    </row>
    <row r="320" spans="1:24" ht="15" customHeight="1">
      <c r="B320" s="13" t="s">
        <v>633</v>
      </c>
      <c r="C320" s="12"/>
      <c r="D320" s="12"/>
      <c r="E320" s="12"/>
      <c r="F320" s="39"/>
      <c r="H320" s="13" t="s">
        <v>132</v>
      </c>
      <c r="I320" s="12"/>
      <c r="J320" s="12"/>
      <c r="K320" s="12"/>
      <c r="L320" s="23"/>
      <c r="M320" s="145"/>
      <c r="N320" s="146">
        <f>SUM(N218,N273,N286,N301,N306,N309,N256)</f>
        <v>7001689913394</v>
      </c>
      <c r="O320" s="145"/>
      <c r="P320" s="146">
        <f>SUM(P218,P273,P286,P301,P306,P309,P256)</f>
        <v>4020431494843</v>
      </c>
      <c r="Q320" s="1"/>
      <c r="U320" s="118"/>
      <c r="V320" s="34">
        <v>7001689913394</v>
      </c>
      <c r="W320" s="119">
        <f t="shared" si="12"/>
        <v>0</v>
      </c>
      <c r="X320" s="120">
        <f t="shared" si="13"/>
        <v>0</v>
      </c>
    </row>
    <row r="321" spans="1:24" ht="15" customHeight="1">
      <c r="B321" s="13" t="s">
        <v>634</v>
      </c>
      <c r="C321" s="12"/>
      <c r="D321" s="12"/>
      <c r="E321" s="12"/>
      <c r="F321" s="39"/>
      <c r="H321" s="13" t="s">
        <v>133</v>
      </c>
      <c r="I321" s="12"/>
      <c r="J321" s="12"/>
      <c r="K321" s="12"/>
      <c r="L321" s="23"/>
      <c r="M321" s="145"/>
      <c r="N321" s="146"/>
      <c r="O321" s="145"/>
      <c r="P321" s="146"/>
      <c r="Q321" s="1"/>
      <c r="U321" s="118"/>
      <c r="V321" s="34"/>
      <c r="W321" s="119">
        <f t="shared" si="12"/>
        <v>0</v>
      </c>
      <c r="X321" s="120">
        <f t="shared" si="13"/>
        <v>0</v>
      </c>
    </row>
    <row r="322" spans="1:24" ht="15" customHeight="1">
      <c r="B322" s="13" t="s">
        <v>635</v>
      </c>
      <c r="C322" s="12"/>
      <c r="D322" s="12"/>
      <c r="E322" s="12"/>
      <c r="F322" s="39"/>
      <c r="H322" s="13" t="s">
        <v>217</v>
      </c>
      <c r="I322" s="12"/>
      <c r="J322" s="12"/>
      <c r="K322" s="12"/>
      <c r="L322" s="23"/>
      <c r="M322" s="145"/>
      <c r="N322" s="146">
        <f>SUM(N323:N324)</f>
        <v>335114900000</v>
      </c>
      <c r="O322" s="145"/>
      <c r="P322" s="146">
        <f>SUM(P323)</f>
        <v>277405950000</v>
      </c>
      <c r="Q322" s="1"/>
      <c r="U322" s="118"/>
      <c r="V322" s="34">
        <v>335114900000</v>
      </c>
      <c r="W322" s="119">
        <f t="shared" si="12"/>
        <v>0</v>
      </c>
      <c r="X322" s="120">
        <f t="shared" si="13"/>
        <v>0</v>
      </c>
    </row>
    <row r="323" spans="1:24" ht="15" customHeight="1">
      <c r="B323" s="13"/>
      <c r="C323" s="12" t="s">
        <v>636</v>
      </c>
      <c r="D323" s="12"/>
      <c r="E323" s="12"/>
      <c r="F323" s="39"/>
      <c r="H323" s="13"/>
      <c r="I323" s="12" t="s">
        <v>134</v>
      </c>
      <c r="J323" s="12"/>
      <c r="K323" s="12"/>
      <c r="L323" s="23"/>
      <c r="M323" s="145"/>
      <c r="N323" s="146">
        <v>277405950000</v>
      </c>
      <c r="O323" s="145"/>
      <c r="P323" s="146">
        <v>277405950000</v>
      </c>
      <c r="Q323" s="1"/>
      <c r="U323" s="118"/>
      <c r="V323" s="34">
        <v>277405950000</v>
      </c>
      <c r="W323" s="119">
        <f t="shared" si="12"/>
        <v>0</v>
      </c>
      <c r="X323" s="120">
        <f t="shared" si="13"/>
        <v>0</v>
      </c>
    </row>
    <row r="324" spans="1:24" ht="15" customHeight="1">
      <c r="B324" s="13"/>
      <c r="C324" s="12" t="s">
        <v>908</v>
      </c>
      <c r="D324" s="12"/>
      <c r="E324" s="12"/>
      <c r="F324" s="39"/>
      <c r="H324" s="13"/>
      <c r="I324" s="12" t="s">
        <v>893</v>
      </c>
      <c r="J324" s="12"/>
      <c r="K324" s="12"/>
      <c r="L324" s="23"/>
      <c r="M324" s="145"/>
      <c r="N324" s="146">
        <v>57708950000</v>
      </c>
      <c r="O324" s="145"/>
      <c r="P324" s="146">
        <v>0</v>
      </c>
      <c r="Q324" s="1"/>
      <c r="U324" s="118"/>
      <c r="V324" s="34">
        <v>57708950000</v>
      </c>
      <c r="W324" s="119"/>
      <c r="X324" s="120"/>
    </row>
    <row r="325" spans="1:24" ht="15" customHeight="1">
      <c r="B325" s="13" t="s">
        <v>637</v>
      </c>
      <c r="C325" s="12"/>
      <c r="D325" s="12"/>
      <c r="E325" s="12"/>
      <c r="F325" s="39"/>
      <c r="H325" s="13" t="s">
        <v>218</v>
      </c>
      <c r="I325" s="12"/>
      <c r="J325" s="12"/>
      <c r="K325" s="12"/>
      <c r="L325" s="23"/>
      <c r="M325" s="145"/>
      <c r="N325" s="146">
        <f>SUM(N326:N328)</f>
        <v>70096043647</v>
      </c>
      <c r="O325" s="145"/>
      <c r="P325" s="146">
        <f>SUM(P326:P328)</f>
        <v>9767358387</v>
      </c>
      <c r="Q325" s="1"/>
      <c r="U325" s="118"/>
      <c r="V325" s="34">
        <v>70096043647</v>
      </c>
      <c r="W325" s="119">
        <f t="shared" si="12"/>
        <v>0</v>
      </c>
      <c r="X325" s="120">
        <f t="shared" si="13"/>
        <v>0</v>
      </c>
    </row>
    <row r="326" spans="1:24" ht="15" customHeight="1">
      <c r="B326" s="13"/>
      <c r="C326" s="12" t="s">
        <v>638</v>
      </c>
      <c r="D326" s="12"/>
      <c r="E326" s="12"/>
      <c r="F326" s="39"/>
      <c r="H326" s="13"/>
      <c r="I326" s="12" t="s">
        <v>135</v>
      </c>
      <c r="J326" s="12"/>
      <c r="K326" s="12"/>
      <c r="L326" s="23"/>
      <c r="M326" s="145"/>
      <c r="N326" s="146">
        <v>70091441833</v>
      </c>
      <c r="O326" s="145"/>
      <c r="P326" s="146">
        <v>9762756573</v>
      </c>
      <c r="Q326" s="1"/>
      <c r="U326" s="118"/>
      <c r="V326" s="34">
        <v>70091441833</v>
      </c>
      <c r="W326" s="119">
        <f t="shared" si="12"/>
        <v>0</v>
      </c>
      <c r="X326" s="120">
        <f t="shared" si="13"/>
        <v>0</v>
      </c>
    </row>
    <row r="327" spans="1:24" ht="15" customHeight="1">
      <c r="B327" s="13"/>
      <c r="C327" s="12" t="s">
        <v>639</v>
      </c>
      <c r="D327" s="12"/>
      <c r="E327" s="12"/>
      <c r="F327" s="39"/>
      <c r="H327" s="13"/>
      <c r="I327" s="12" t="s">
        <v>136</v>
      </c>
      <c r="J327" s="12"/>
      <c r="K327" s="12"/>
      <c r="L327" s="23"/>
      <c r="M327" s="145"/>
      <c r="N327" s="146">
        <v>1505390</v>
      </c>
      <c r="O327" s="145"/>
      <c r="P327" s="146">
        <v>1505390</v>
      </c>
      <c r="Q327" s="1"/>
      <c r="U327" s="118"/>
      <c r="V327" s="34">
        <v>1505390</v>
      </c>
      <c r="W327" s="119">
        <f t="shared" si="12"/>
        <v>0</v>
      </c>
      <c r="X327" s="120">
        <f t="shared" si="13"/>
        <v>0</v>
      </c>
    </row>
    <row r="328" spans="1:24" ht="15" customHeight="1">
      <c r="B328" s="13"/>
      <c r="C328" s="12" t="s">
        <v>640</v>
      </c>
      <c r="D328" s="12"/>
      <c r="E328" s="12"/>
      <c r="F328" s="39"/>
      <c r="H328" s="13"/>
      <c r="I328" s="12" t="s">
        <v>137</v>
      </c>
      <c r="J328" s="12"/>
      <c r="K328" s="12"/>
      <c r="L328" s="23"/>
      <c r="M328" s="145"/>
      <c r="N328" s="146">
        <v>3096424</v>
      </c>
      <c r="O328" s="145"/>
      <c r="P328" s="146">
        <v>3096424</v>
      </c>
      <c r="Q328" s="1"/>
      <c r="U328" s="118"/>
      <c r="V328" s="34">
        <v>3096424</v>
      </c>
      <c r="W328" s="119">
        <f t="shared" si="12"/>
        <v>0</v>
      </c>
      <c r="X328" s="120">
        <f t="shared" si="13"/>
        <v>0</v>
      </c>
    </row>
    <row r="329" spans="1:24" ht="15" customHeight="1">
      <c r="B329" s="13" t="s">
        <v>641</v>
      </c>
      <c r="C329" s="12"/>
      <c r="D329" s="12"/>
      <c r="E329" s="12"/>
      <c r="F329" s="39"/>
      <c r="H329" s="13" t="s">
        <v>219</v>
      </c>
      <c r="I329" s="12"/>
      <c r="J329" s="12"/>
      <c r="K329" s="12"/>
      <c r="L329" s="23"/>
      <c r="M329" s="145"/>
      <c r="N329" s="146">
        <f>SUM(N330)</f>
        <v>-46549638620</v>
      </c>
      <c r="O329" s="145"/>
      <c r="P329" s="146">
        <f>SUM(P330)</f>
        <v>-46549638620</v>
      </c>
      <c r="Q329" s="1"/>
      <c r="U329" s="118"/>
      <c r="V329" s="34">
        <v>-46549638620</v>
      </c>
      <c r="W329" s="119">
        <f t="shared" si="12"/>
        <v>0</v>
      </c>
      <c r="X329" s="120">
        <f t="shared" si="13"/>
        <v>0</v>
      </c>
    </row>
    <row r="330" spans="1:24" ht="15" customHeight="1">
      <c r="B330" s="13"/>
      <c r="C330" s="12" t="s">
        <v>642</v>
      </c>
      <c r="D330" s="12"/>
      <c r="E330" s="12"/>
      <c r="F330" s="39"/>
      <c r="H330" s="13"/>
      <c r="I330" s="12" t="s">
        <v>138</v>
      </c>
      <c r="J330" s="12"/>
      <c r="K330" s="12"/>
      <c r="L330" s="23"/>
      <c r="M330" s="145"/>
      <c r="N330" s="146">
        <v>-46549638620</v>
      </c>
      <c r="O330" s="145"/>
      <c r="P330" s="146">
        <v>-46549638620</v>
      </c>
      <c r="Q330" s="1"/>
      <c r="U330" s="118"/>
      <c r="V330" s="34">
        <v>-46549638620</v>
      </c>
      <c r="W330" s="119">
        <f t="shared" si="12"/>
        <v>0</v>
      </c>
      <c r="X330" s="120">
        <f t="shared" si="13"/>
        <v>0</v>
      </c>
    </row>
    <row r="331" spans="1:24" ht="15" customHeight="1">
      <c r="B331" s="13" t="s">
        <v>800</v>
      </c>
      <c r="C331" s="12"/>
      <c r="D331" s="12"/>
      <c r="E331" s="12"/>
      <c r="F331" s="39"/>
      <c r="H331" s="13" t="s">
        <v>773</v>
      </c>
      <c r="I331" s="12"/>
      <c r="J331" s="12"/>
      <c r="K331" s="12"/>
      <c r="L331" s="23"/>
      <c r="M331" s="145"/>
      <c r="N331" s="146">
        <f>SUM(N332:N334)</f>
        <v>344647843994</v>
      </c>
      <c r="O331" s="145"/>
      <c r="P331" s="146">
        <f>SUM(P332:P334)</f>
        <v>274325182599</v>
      </c>
      <c r="Q331" s="1"/>
      <c r="U331" s="118"/>
      <c r="V331" s="34">
        <v>344647843994</v>
      </c>
      <c r="W331" s="119">
        <f t="shared" si="12"/>
        <v>0</v>
      </c>
      <c r="X331" s="120">
        <f t="shared" si="13"/>
        <v>0</v>
      </c>
    </row>
    <row r="332" spans="1:24" ht="15" customHeight="1">
      <c r="B332" s="13"/>
      <c r="C332" s="12" t="s">
        <v>643</v>
      </c>
      <c r="D332" s="12"/>
      <c r="E332" s="12"/>
      <c r="F332" s="39"/>
      <c r="H332" s="13"/>
      <c r="I332" s="12" t="s">
        <v>139</v>
      </c>
      <c r="J332" s="12"/>
      <c r="K332" s="12"/>
      <c r="L332" s="23"/>
      <c r="M332" s="145"/>
      <c r="N332" s="146">
        <v>9772031440</v>
      </c>
      <c r="O332" s="145"/>
      <c r="P332" s="146">
        <v>8033035066</v>
      </c>
      <c r="Q332" s="1"/>
      <c r="U332" s="118"/>
      <c r="V332" s="34">
        <v>9772031440</v>
      </c>
      <c r="W332" s="119">
        <f t="shared" si="12"/>
        <v>0</v>
      </c>
      <c r="X332" s="120">
        <f t="shared" si="13"/>
        <v>0</v>
      </c>
    </row>
    <row r="333" spans="1:24" ht="15" customHeight="1">
      <c r="B333" s="13"/>
      <c r="C333" s="12" t="s">
        <v>644</v>
      </c>
      <c r="D333" s="12"/>
      <c r="E333" s="12"/>
      <c r="F333" s="39"/>
      <c r="H333" s="13"/>
      <c r="I333" s="12" t="s">
        <v>140</v>
      </c>
      <c r="J333" s="12"/>
      <c r="K333" s="12"/>
      <c r="L333" s="23"/>
      <c r="M333" s="145"/>
      <c r="N333" s="151">
        <v>3987050455</v>
      </c>
      <c r="O333" s="145"/>
      <c r="P333" s="151">
        <v>3637917734</v>
      </c>
      <c r="Q333" s="1"/>
      <c r="U333" s="118"/>
      <c r="V333" s="34">
        <v>3987050455</v>
      </c>
      <c r="W333" s="119">
        <f t="shared" si="12"/>
        <v>0</v>
      </c>
      <c r="X333" s="120">
        <f t="shared" si="13"/>
        <v>0</v>
      </c>
    </row>
    <row r="334" spans="1:24" ht="15" customHeight="1">
      <c r="A334" s="32"/>
      <c r="B334" s="13"/>
      <c r="C334" s="12" t="s">
        <v>645</v>
      </c>
      <c r="D334" s="12"/>
      <c r="E334" s="12"/>
      <c r="F334" s="39"/>
      <c r="H334" s="13"/>
      <c r="I334" s="12" t="s">
        <v>274</v>
      </c>
      <c r="J334" s="12"/>
      <c r="K334" s="12"/>
      <c r="L334" s="23"/>
      <c r="M334" s="145"/>
      <c r="N334" s="146">
        <v>330888762099</v>
      </c>
      <c r="O334" s="145"/>
      <c r="P334" s="146">
        <v>262654229799</v>
      </c>
      <c r="Q334" s="1"/>
      <c r="U334" s="118"/>
      <c r="V334" s="34">
        <v>330888762099</v>
      </c>
      <c r="W334" s="119">
        <f t="shared" si="12"/>
        <v>0</v>
      </c>
      <c r="X334" s="120">
        <f t="shared" si="13"/>
        <v>0</v>
      </c>
    </row>
    <row r="335" spans="1:24" ht="15" customHeight="1">
      <c r="B335" s="13" t="s">
        <v>646</v>
      </c>
      <c r="C335" s="12"/>
      <c r="D335" s="12"/>
      <c r="E335" s="12"/>
      <c r="F335" s="39"/>
      <c r="H335" s="13" t="s">
        <v>141</v>
      </c>
      <c r="I335" s="12"/>
      <c r="J335" s="12"/>
      <c r="K335" s="12"/>
      <c r="L335" s="23"/>
      <c r="M335" s="145"/>
      <c r="N335" s="146">
        <f>SUM(N322,N325,N329,N331)</f>
        <v>703309149021</v>
      </c>
      <c r="O335" s="145"/>
      <c r="P335" s="146">
        <f>SUM(P322,P325,P329,P331)</f>
        <v>514948852366</v>
      </c>
      <c r="Q335" s="1"/>
      <c r="U335" s="118"/>
      <c r="V335" s="34">
        <v>703309149021</v>
      </c>
      <c r="W335" s="119">
        <f t="shared" si="12"/>
        <v>0</v>
      </c>
      <c r="X335" s="120">
        <f t="shared" si="13"/>
        <v>0</v>
      </c>
    </row>
    <row r="336" spans="1:24" ht="15" customHeight="1">
      <c r="B336" s="24" t="s">
        <v>647</v>
      </c>
      <c r="C336" s="25"/>
      <c r="D336" s="25"/>
      <c r="E336" s="25"/>
      <c r="F336" s="49"/>
      <c r="H336" s="24" t="s">
        <v>142</v>
      </c>
      <c r="I336" s="25"/>
      <c r="J336" s="25"/>
      <c r="K336" s="25"/>
      <c r="L336" s="26"/>
      <c r="M336" s="152"/>
      <c r="N336" s="172">
        <f>N320+N335</f>
        <v>7704999062415</v>
      </c>
      <c r="O336" s="152"/>
      <c r="P336" s="172">
        <f>P320+P335</f>
        <v>4535380347209</v>
      </c>
      <c r="Q336" s="1"/>
      <c r="U336" s="118"/>
      <c r="V336" s="34">
        <v>7704999062415</v>
      </c>
      <c r="W336" s="119">
        <f t="shared" si="12"/>
        <v>0</v>
      </c>
      <c r="X336" s="120">
        <f t="shared" si="13"/>
        <v>0</v>
      </c>
    </row>
    <row r="337" spans="2:23" ht="15" hidden="1" customHeight="1">
      <c r="B337" s="33"/>
      <c r="C337" s="33"/>
      <c r="D337" s="33"/>
      <c r="E337" s="33"/>
      <c r="F337" s="33"/>
      <c r="H337" s="33"/>
      <c r="I337" s="33"/>
      <c r="J337" s="33"/>
      <c r="K337" s="33"/>
      <c r="L337" s="33"/>
      <c r="M337" s="153"/>
      <c r="N337" s="154">
        <f>N216-N320-N335</f>
        <v>0</v>
      </c>
      <c r="O337" s="153"/>
      <c r="P337" s="154">
        <f>P216-P320-P335</f>
        <v>0</v>
      </c>
      <c r="Q337" s="1"/>
    </row>
    <row r="338" spans="2:23" ht="15" customHeight="1"/>
    <row r="339" spans="2:23" ht="15" customHeight="1"/>
    <row r="340" spans="2:23" ht="15" customHeight="1"/>
    <row r="341" spans="2:23" ht="15" customHeight="1"/>
    <row r="342" spans="2:23" ht="15" hidden="1" customHeight="1" outlineLevel="1">
      <c r="W342" s="101"/>
    </row>
    <row r="343" spans="2:23" ht="15" hidden="1" customHeight="1" outlineLevel="1">
      <c r="L343" s="101" t="s">
        <v>437</v>
      </c>
      <c r="M343" s="101"/>
      <c r="N343" s="101"/>
      <c r="O343" s="101"/>
      <c r="P343" s="101"/>
      <c r="Q343" s="101"/>
      <c r="R343" s="101"/>
      <c r="S343" s="101"/>
      <c r="V343" s="34"/>
    </row>
    <row r="344" spans="2:23" hidden="1" outlineLevel="1">
      <c r="V344" s="34"/>
    </row>
    <row r="345" spans="2:23" hidden="1" outlineLevel="1">
      <c r="L345" s="102" t="s">
        <v>31</v>
      </c>
      <c r="M345" s="106" t="str">
        <f>M7</f>
        <v>September 30, 2020</v>
      </c>
      <c r="O345" s="106" t="str">
        <f>O7</f>
        <v>December 31, 2019</v>
      </c>
      <c r="V345" s="34"/>
    </row>
    <row r="346" spans="2:23" hidden="1" outlineLevel="1">
      <c r="J346" s="55"/>
      <c r="K346" s="55"/>
      <c r="L346" s="162" t="s">
        <v>432</v>
      </c>
      <c r="M346" s="163"/>
      <c r="N346" s="164"/>
      <c r="O346" s="163"/>
      <c r="P346" s="164"/>
      <c r="V346" s="34"/>
    </row>
    <row r="347" spans="2:23" hidden="1" outlineLevel="1">
      <c r="J347" s="55"/>
      <c r="K347" s="55"/>
      <c r="L347" s="165" t="s">
        <v>438</v>
      </c>
      <c r="M347" s="166">
        <f t="shared" ref="M347:M357" si="14">VLOOKUP(L347,H:P,7,0)</f>
        <v>835799769130</v>
      </c>
      <c r="N347" s="164"/>
      <c r="O347" s="166">
        <f t="shared" ref="O347:O357" si="15">VLOOKUP(L347,H:P,9,0)</f>
        <v>239557867374</v>
      </c>
      <c r="P347" s="164"/>
      <c r="V347" s="34"/>
    </row>
    <row r="348" spans="2:23" ht="16.5" hidden="1" customHeight="1" outlineLevel="1">
      <c r="J348" s="55"/>
      <c r="K348" s="55"/>
      <c r="L348" s="165" t="s">
        <v>762</v>
      </c>
      <c r="M348" s="166">
        <f t="shared" si="14"/>
        <v>3095759947505</v>
      </c>
      <c r="N348" s="164"/>
      <c r="O348" s="166">
        <f t="shared" si="15"/>
        <v>2955461788202</v>
      </c>
      <c r="P348" s="164"/>
      <c r="V348" s="34"/>
    </row>
    <row r="349" spans="2:23" ht="12" hidden="1" customHeight="1" outlineLevel="1">
      <c r="J349" s="55"/>
      <c r="K349" s="55"/>
      <c r="L349" s="165" t="s">
        <v>763</v>
      </c>
      <c r="M349" s="166">
        <f t="shared" si="14"/>
        <v>0</v>
      </c>
      <c r="N349" s="164"/>
      <c r="O349" s="166">
        <f t="shared" si="15"/>
        <v>1200000000</v>
      </c>
      <c r="P349" s="164"/>
      <c r="V349" s="34"/>
    </row>
    <row r="350" spans="2:23" ht="12" hidden="1" customHeight="1" outlineLevel="1">
      <c r="J350" s="55"/>
      <c r="K350" s="55"/>
      <c r="L350" s="165" t="s">
        <v>764</v>
      </c>
      <c r="M350" s="166">
        <f t="shared" si="14"/>
        <v>22475237860</v>
      </c>
      <c r="N350" s="164"/>
      <c r="O350" s="166">
        <f t="shared" si="15"/>
        <v>12196721240</v>
      </c>
      <c r="P350" s="164"/>
      <c r="V350" s="34"/>
    </row>
    <row r="351" spans="2:23" hidden="1" outlineLevel="1">
      <c r="J351" s="55"/>
      <c r="K351" s="55"/>
      <c r="L351" s="165" t="s">
        <v>851</v>
      </c>
      <c r="M351" s="166">
        <f t="shared" si="14"/>
        <v>993713728774</v>
      </c>
      <c r="N351" s="164"/>
      <c r="O351" s="166">
        <f t="shared" si="15"/>
        <v>624087607706</v>
      </c>
      <c r="P351" s="164"/>
      <c r="V351" s="34"/>
    </row>
    <row r="352" spans="2:23" hidden="1" outlineLevel="1">
      <c r="J352" s="55"/>
      <c r="K352" s="55"/>
      <c r="L352" s="165" t="s">
        <v>852</v>
      </c>
      <c r="M352" s="166">
        <f t="shared" si="14"/>
        <v>10912208726</v>
      </c>
      <c r="N352" s="164"/>
      <c r="O352" s="166">
        <f t="shared" si="15"/>
        <v>5263524128</v>
      </c>
      <c r="P352" s="164"/>
      <c r="V352" s="34"/>
    </row>
    <row r="353" spans="10:22" hidden="1" outlineLevel="1">
      <c r="J353" s="55"/>
      <c r="K353" s="55"/>
      <c r="L353" s="165" t="s">
        <v>853</v>
      </c>
      <c r="M353" s="166">
        <f t="shared" si="14"/>
        <v>13331539893</v>
      </c>
      <c r="N353" s="164"/>
      <c r="O353" s="166">
        <f t="shared" si="15"/>
        <v>13216044527</v>
      </c>
      <c r="P353" s="164"/>
    </row>
    <row r="354" spans="10:22" hidden="1" outlineLevel="1">
      <c r="J354" s="55"/>
      <c r="K354" s="55"/>
      <c r="L354" s="165" t="s">
        <v>854</v>
      </c>
      <c r="M354" s="166">
        <f t="shared" si="14"/>
        <v>2710554659438</v>
      </c>
      <c r="N354" s="164"/>
      <c r="O354" s="166">
        <f t="shared" si="15"/>
        <v>665324816887</v>
      </c>
      <c r="P354" s="164"/>
    </row>
    <row r="355" spans="10:22" hidden="1" outlineLevel="1">
      <c r="J355" s="55"/>
      <c r="K355" s="55"/>
      <c r="L355" s="165" t="s">
        <v>855</v>
      </c>
      <c r="M355" s="166">
        <f t="shared" si="14"/>
        <v>11400267571</v>
      </c>
      <c r="N355" s="164"/>
      <c r="O355" s="166">
        <f t="shared" si="15"/>
        <v>8469738637</v>
      </c>
      <c r="P355" s="164"/>
    </row>
    <row r="356" spans="10:22" hidden="1" outlineLevel="1">
      <c r="J356" s="55"/>
      <c r="K356" s="55"/>
      <c r="L356" s="165" t="s">
        <v>894</v>
      </c>
      <c r="M356" s="166">
        <f t="shared" si="14"/>
        <v>0</v>
      </c>
      <c r="N356" s="164"/>
      <c r="O356" s="166">
        <f t="shared" si="15"/>
        <v>0</v>
      </c>
      <c r="P356" s="164"/>
    </row>
    <row r="357" spans="10:22" ht="16.5" hidden="1" outlineLevel="1">
      <c r="J357" s="55"/>
      <c r="K357" s="55"/>
      <c r="L357" s="165" t="s">
        <v>856</v>
      </c>
      <c r="M357" s="166">
        <f t="shared" si="14"/>
        <v>11051703518</v>
      </c>
      <c r="N357" s="164"/>
      <c r="O357" s="166">
        <f t="shared" si="15"/>
        <v>10602238508</v>
      </c>
      <c r="P357" s="164"/>
      <c r="U357" s="113"/>
      <c r="V357" s="113"/>
    </row>
    <row r="358" spans="10:22" hidden="1" outlineLevel="1">
      <c r="L358" s="104" t="s">
        <v>433</v>
      </c>
      <c r="M358" s="108">
        <f>SUM(M347:M357)</f>
        <v>7704999062415</v>
      </c>
      <c r="N358" s="66">
        <f>M358-N216</f>
        <v>0</v>
      </c>
      <c r="O358" s="108">
        <f>SUM(O347:O357)</f>
        <v>4535380347209</v>
      </c>
      <c r="P358" s="66">
        <f>O358-P216</f>
        <v>0</v>
      </c>
    </row>
    <row r="359" spans="10:22" hidden="1" outlineLevel="1">
      <c r="L359" s="103" t="s">
        <v>434</v>
      </c>
      <c r="M359" s="107"/>
      <c r="O359" s="109"/>
    </row>
    <row r="360" spans="10:22" hidden="1" outlineLevel="1">
      <c r="L360" s="103" t="s">
        <v>96</v>
      </c>
      <c r="M360" s="107">
        <f t="shared" ref="M360:M366" si="16">VLOOKUP(L360,H:P,7,0)</f>
        <v>1314219287332</v>
      </c>
      <c r="O360" s="107">
        <f t="shared" ref="O360:O366" si="17">VLOOKUP(L360,H:P,9,0)</f>
        <v>1012026267147</v>
      </c>
    </row>
    <row r="361" spans="10:22" hidden="1" outlineLevel="1">
      <c r="L361" s="103" t="s">
        <v>765</v>
      </c>
      <c r="M361" s="107">
        <f t="shared" si="16"/>
        <v>896303770186</v>
      </c>
      <c r="O361" s="107">
        <f t="shared" si="17"/>
        <v>412473385272</v>
      </c>
    </row>
    <row r="362" spans="10:22" hidden="1" outlineLevel="1">
      <c r="L362" s="103" t="s">
        <v>766</v>
      </c>
      <c r="M362" s="107">
        <f t="shared" si="16"/>
        <v>2061984684326</v>
      </c>
      <c r="O362" s="107">
        <f t="shared" si="17"/>
        <v>1904058542537</v>
      </c>
    </row>
    <row r="363" spans="10:22" hidden="1" outlineLevel="1">
      <c r="L363" s="103" t="s">
        <v>769</v>
      </c>
      <c r="M363" s="107">
        <f t="shared" si="16"/>
        <v>2690743497223</v>
      </c>
      <c r="O363" s="107">
        <f t="shared" si="17"/>
        <v>670344737305</v>
      </c>
    </row>
    <row r="364" spans="10:22" hidden="1" outlineLevel="1">
      <c r="L364" s="103" t="s">
        <v>770</v>
      </c>
      <c r="M364" s="107">
        <f t="shared" si="16"/>
        <v>5082845309</v>
      </c>
      <c r="O364" s="107">
        <f t="shared" si="17"/>
        <v>2407405860</v>
      </c>
    </row>
    <row r="365" spans="10:22" hidden="1" outlineLevel="1">
      <c r="L365" s="103" t="s">
        <v>771</v>
      </c>
      <c r="M365" s="107">
        <f t="shared" si="16"/>
        <v>22650084084</v>
      </c>
      <c r="O365" s="107">
        <f t="shared" si="17"/>
        <v>12509440076</v>
      </c>
    </row>
    <row r="366" spans="10:22" hidden="1" outlineLevel="1">
      <c r="L366" s="103" t="s">
        <v>772</v>
      </c>
      <c r="M366" s="107">
        <f t="shared" si="16"/>
        <v>10705744934</v>
      </c>
      <c r="O366" s="107">
        <f t="shared" si="17"/>
        <v>6611716646</v>
      </c>
    </row>
    <row r="367" spans="10:22" hidden="1" outlineLevel="1">
      <c r="L367" s="104" t="s">
        <v>435</v>
      </c>
      <c r="M367" s="108">
        <f>SUM(M360:M366)</f>
        <v>7001689913394</v>
      </c>
      <c r="N367" s="66">
        <f>M367-N320</f>
        <v>0</v>
      </c>
      <c r="O367" s="108">
        <f>SUM(O360:O366)</f>
        <v>4020431494843</v>
      </c>
      <c r="P367" s="66">
        <f>O367-P320</f>
        <v>0</v>
      </c>
    </row>
    <row r="368" spans="10:22" hidden="1" outlineLevel="1">
      <c r="L368" s="103" t="s">
        <v>436</v>
      </c>
      <c r="M368" s="109"/>
      <c r="O368" s="109"/>
    </row>
    <row r="369" spans="12:16" hidden="1" outlineLevel="1">
      <c r="L369" s="103" t="s">
        <v>439</v>
      </c>
      <c r="M369" s="107">
        <f>VLOOKUP(L369,H:P,7,0)</f>
        <v>335114900000</v>
      </c>
      <c r="O369" s="107">
        <f>VLOOKUP(L369,H:P,9,0)</f>
        <v>277405950000</v>
      </c>
    </row>
    <row r="370" spans="12:16" hidden="1" outlineLevel="1">
      <c r="L370" s="103" t="s">
        <v>471</v>
      </c>
      <c r="M370" s="122">
        <f>N325+N329</f>
        <v>23546405027</v>
      </c>
      <c r="O370" s="122">
        <f>P325+P329</f>
        <v>-36782280233</v>
      </c>
    </row>
    <row r="371" spans="12:16" hidden="1" outlineLevel="1">
      <c r="L371" s="103" t="s">
        <v>774</v>
      </c>
      <c r="M371" s="107">
        <f>VLOOKUP(L371,H:P,7,0)</f>
        <v>344647843994</v>
      </c>
      <c r="O371" s="107">
        <f>VLOOKUP(L371,H:P,9,0)</f>
        <v>274325182599</v>
      </c>
    </row>
    <row r="372" spans="12:16" hidden="1" outlineLevel="1">
      <c r="L372" s="105" t="s">
        <v>440</v>
      </c>
      <c r="M372" s="110">
        <f>SUM(M369:M371)</f>
        <v>703309149021</v>
      </c>
      <c r="N372" s="66">
        <f>M372-N335</f>
        <v>0</v>
      </c>
      <c r="O372" s="110">
        <f>SUM(O369:O371)</f>
        <v>514948852366</v>
      </c>
      <c r="P372" s="66">
        <f>O372-P335</f>
        <v>0</v>
      </c>
    </row>
    <row r="373" spans="12:16" hidden="1" outlineLevel="1">
      <c r="L373" s="105" t="s">
        <v>441</v>
      </c>
      <c r="M373" s="110">
        <f>SUM(M367,M372)</f>
        <v>7704999062415</v>
      </c>
      <c r="N373" s="66">
        <f>M373-N336</f>
        <v>0</v>
      </c>
      <c r="O373" s="110">
        <f>SUM(O367,O372)</f>
        <v>4535380347209</v>
      </c>
      <c r="P373" s="66">
        <f>O373-P336</f>
        <v>0</v>
      </c>
    </row>
    <row r="374" spans="12:16" hidden="1" outlineLevel="1"/>
    <row r="375" spans="12:16" hidden="1" outlineLevel="1"/>
    <row r="376" spans="12:16" hidden="1" outlineLevel="1"/>
    <row r="377" spans="12:16" hidden="1" outlineLevel="1"/>
    <row r="378" spans="12:16" hidden="1" outlineLevel="1"/>
    <row r="379" spans="12:16" hidden="1" outlineLevel="1"/>
    <row r="380" spans="12:16" hidden="1" outlineLevel="1"/>
    <row r="381" spans="12:16" collapsed="1"/>
  </sheetData>
  <sheetProtection algorithmName="SHA-512" hashValue="OR2r6epSag6+CVfkkFUSJqtDOVGwbUHDTIBHD5a9D/eVH+uKesR03dkIbH37alARv4jioHw97PYLKurB1NHNLw==" saltValue="uPOhJBopOCyUvwdd42LZdQ==" spinCount="100000" sheet="1" objects="1" scenarios="1"/>
  <mergeCells count="7">
    <mergeCell ref="O7:P7"/>
    <mergeCell ref="B7:F7"/>
    <mergeCell ref="H7:L7"/>
    <mergeCell ref="H2:P2"/>
    <mergeCell ref="M7:N7"/>
    <mergeCell ref="B3:P3"/>
    <mergeCell ref="B4:P4"/>
  </mergeCells>
  <phoneticPr fontId="19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BM134"/>
  <sheetViews>
    <sheetView showGridLines="0" zoomScale="115" zoomScaleNormal="115" workbookViewId="0">
      <pane xSplit="16" ySplit="8" topLeftCell="Q9" activePane="bottomRight" state="frozen"/>
      <selection activeCell="B61" sqref="B61"/>
      <selection pane="topRight" activeCell="B61" sqref="B61"/>
      <selection pane="bottomLeft" activeCell="B61" sqref="B61"/>
      <selection pane="bottomRight" activeCell="BP105" sqref="BP105"/>
    </sheetView>
  </sheetViews>
  <sheetFormatPr defaultRowHeight="12"/>
  <cols>
    <col min="1" max="1" width="5.625" style="2" customWidth="1"/>
    <col min="2" max="7" width="2.125" style="2" customWidth="1"/>
    <col min="8" max="8" width="50.625" style="2" customWidth="1"/>
    <col min="9" max="9" width="7.875" style="2" hidden="1" customWidth="1"/>
    <col min="10" max="11" width="2.125" style="2" hidden="1" customWidth="1"/>
    <col min="12" max="12" width="2.625" style="2" hidden="1" customWidth="1"/>
    <col min="13" max="15" width="2.125" style="2" hidden="1" customWidth="1"/>
    <col min="16" max="16" width="30.625" style="2" hidden="1" customWidth="1"/>
    <col min="17" max="20" width="16" style="1" customWidth="1"/>
    <col min="21" max="21" width="7.875" style="2" hidden="1" customWidth="1"/>
    <col min="22" max="22" width="6.625" style="2" hidden="1" customWidth="1"/>
    <col min="23" max="23" width="1.75" style="2" hidden="1" customWidth="1"/>
    <col min="24" max="27" width="8.625" style="138" hidden="1" customWidth="1"/>
    <col min="28" max="31" width="14.875" style="2" hidden="1" customWidth="1"/>
    <col min="32" max="33" width="9" style="2" hidden="1" customWidth="1"/>
    <col min="34" max="51" width="14" style="2" hidden="1" customWidth="1"/>
    <col min="52" max="52" width="2.125" style="2" hidden="1" customWidth="1"/>
    <col min="53" max="54" width="14" style="2" hidden="1" customWidth="1"/>
    <col min="55" max="56" width="9" style="2" hidden="1" customWidth="1"/>
    <col min="57" max="63" width="1.875" style="2" hidden="1" customWidth="1"/>
    <col min="64" max="65" width="9" style="2" hidden="1" customWidth="1"/>
    <col min="66" max="67" width="9" style="2" customWidth="1"/>
    <col min="68" max="16384" width="9" style="2"/>
  </cols>
  <sheetData>
    <row r="1" spans="1:63" ht="15" hidden="1" customHeight="1">
      <c r="Q1" s="191" t="s">
        <v>936</v>
      </c>
      <c r="R1" s="192"/>
      <c r="S1" s="191" t="s">
        <v>937</v>
      </c>
      <c r="T1" s="192"/>
    </row>
    <row r="2" spans="1:63" ht="15" customHeight="1">
      <c r="Y2" s="1"/>
      <c r="Z2" s="1"/>
      <c r="AA2" s="168" t="s">
        <v>938</v>
      </c>
    </row>
    <row r="3" spans="1:63" ht="15" customHeight="1"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Y3" s="169" t="s">
        <v>940</v>
      </c>
      <c r="Z3" s="171" t="b">
        <f>R9=AA3</f>
        <v>1</v>
      </c>
      <c r="AA3" s="170">
        <v>1510346728430</v>
      </c>
    </row>
    <row r="4" spans="1:63" ht="15" customHeight="1">
      <c r="B4" s="180" t="s">
        <v>230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Y4" s="169" t="s">
        <v>939</v>
      </c>
      <c r="Z4" s="171" t="b">
        <f>R47=AA4</f>
        <v>1</v>
      </c>
      <c r="AA4" s="170">
        <v>1400916578269</v>
      </c>
    </row>
    <row r="5" spans="1:63" ht="15" customHeight="1">
      <c r="B5" s="180" t="s">
        <v>175</v>
      </c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Y5" s="169" t="s">
        <v>941</v>
      </c>
      <c r="Z5" s="171" t="b">
        <f>R134=AA5</f>
        <v>1</v>
      </c>
      <c r="AA5" s="170">
        <v>87712625135</v>
      </c>
    </row>
    <row r="6" spans="1:63" s="53" customFormat="1" ht="15" customHeight="1"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X6" s="139"/>
      <c r="Y6" s="139"/>
      <c r="Z6" s="139"/>
      <c r="AA6" s="139"/>
    </row>
    <row r="7" spans="1:63" s="29" customFormat="1" ht="15" customHeight="1">
      <c r="B7" s="29" t="s">
        <v>176</v>
      </c>
      <c r="J7" s="29" t="s">
        <v>229</v>
      </c>
      <c r="R7" s="35"/>
      <c r="T7" s="35"/>
      <c r="X7" s="140"/>
      <c r="Y7" s="140"/>
      <c r="Z7" s="140"/>
      <c r="AA7" s="140"/>
    </row>
    <row r="8" spans="1:63" ht="15" customHeight="1">
      <c r="A8" s="54"/>
      <c r="B8" s="186"/>
      <c r="C8" s="187"/>
      <c r="D8" s="187"/>
      <c r="E8" s="187"/>
      <c r="F8" s="187"/>
      <c r="G8" s="187"/>
      <c r="H8" s="188"/>
      <c r="J8" s="181" t="s">
        <v>30</v>
      </c>
      <c r="K8" s="182"/>
      <c r="L8" s="182"/>
      <c r="M8" s="182"/>
      <c r="N8" s="182"/>
      <c r="O8" s="182"/>
      <c r="P8" s="183"/>
      <c r="Q8" s="174" t="s">
        <v>947</v>
      </c>
      <c r="R8" s="175"/>
      <c r="S8" s="174" t="s">
        <v>948</v>
      </c>
      <c r="T8" s="175"/>
      <c r="AH8" s="174" t="s">
        <v>450</v>
      </c>
      <c r="AI8" s="175"/>
      <c r="AJ8" s="176" t="s">
        <v>451</v>
      </c>
      <c r="AK8" s="189"/>
      <c r="AL8" s="174" t="s">
        <v>452</v>
      </c>
      <c r="AM8" s="175"/>
      <c r="AN8" s="174" t="s">
        <v>818</v>
      </c>
      <c r="AO8" s="175"/>
      <c r="AP8" s="174" t="s">
        <v>808</v>
      </c>
      <c r="AQ8" s="175"/>
      <c r="AR8" s="174" t="s">
        <v>820</v>
      </c>
      <c r="AS8" s="175"/>
      <c r="AT8" s="174" t="s">
        <v>830</v>
      </c>
      <c r="AU8" s="175"/>
      <c r="AV8" s="174" t="s">
        <v>911</v>
      </c>
      <c r="AW8" s="175"/>
      <c r="AX8" s="174" t="s">
        <v>935</v>
      </c>
      <c r="AY8" s="175"/>
      <c r="BA8" s="184" t="s">
        <v>934</v>
      </c>
      <c r="BB8" s="185"/>
      <c r="BE8" s="181" t="s">
        <v>30</v>
      </c>
      <c r="BF8" s="182"/>
      <c r="BG8" s="182"/>
      <c r="BH8" s="182"/>
      <c r="BI8" s="182"/>
      <c r="BJ8" s="182"/>
      <c r="BK8" s="183"/>
    </row>
    <row r="9" spans="1:63" s="7" customFormat="1" ht="15" customHeight="1">
      <c r="B9" s="14" t="s">
        <v>213</v>
      </c>
      <c r="C9" s="15"/>
      <c r="D9" s="15"/>
      <c r="E9" s="8"/>
      <c r="F9" s="8"/>
      <c r="G9" s="8"/>
      <c r="H9" s="9"/>
      <c r="J9" s="14" t="s">
        <v>211</v>
      </c>
      <c r="K9" s="15"/>
      <c r="L9" s="15"/>
      <c r="M9" s="8"/>
      <c r="N9" s="8"/>
      <c r="O9" s="8"/>
      <c r="P9" s="9"/>
      <c r="Q9" s="155"/>
      <c r="R9" s="156">
        <f>SUM(R10,R18,R26,R31,R38,R41,R36)</f>
        <v>1510346728430</v>
      </c>
      <c r="S9" s="155">
        <v>0</v>
      </c>
      <c r="T9" s="156">
        <f>SUM(T10,T18,T26,T31,T38,T41,T36)</f>
        <v>808537723111</v>
      </c>
      <c r="X9" s="141"/>
      <c r="Y9" s="141">
        <v>1510346728430</v>
      </c>
      <c r="Z9" s="141">
        <v>0</v>
      </c>
      <c r="AA9" s="141">
        <v>808537723111</v>
      </c>
      <c r="AB9" s="121">
        <f t="shared" ref="AB9:AB35" si="0">IFERROR(X9-Q9,0)</f>
        <v>0</v>
      </c>
      <c r="AC9" s="121">
        <f t="shared" ref="AC9:AC35" si="1">IFERROR(Y9-R9,0)</f>
        <v>0</v>
      </c>
      <c r="AD9" s="121">
        <f t="shared" ref="AD9:AD35" si="2">IFERROR(Z9-S9,0)</f>
        <v>0</v>
      </c>
      <c r="AE9" s="121">
        <f t="shared" ref="AE9:AE35" si="3">IFERROR(AA9-T9,0)</f>
        <v>0</v>
      </c>
      <c r="AH9" s="20"/>
      <c r="AI9" s="111">
        <f>SUM(AI10,AI18,AI26,AI31,AI38,AI41)</f>
        <v>279620689837</v>
      </c>
      <c r="AJ9" s="20">
        <v>0</v>
      </c>
      <c r="AK9" s="111">
        <v>268390531457</v>
      </c>
      <c r="AL9" s="20">
        <v>0</v>
      </c>
      <c r="AM9" s="111">
        <v>207971390108</v>
      </c>
      <c r="AN9" s="20">
        <v>0</v>
      </c>
      <c r="AO9" s="111">
        <v>288845414383</v>
      </c>
      <c r="AP9" s="20"/>
      <c r="AQ9" s="111">
        <v>258075349778</v>
      </c>
      <c r="AR9" s="20">
        <v>0</v>
      </c>
      <c r="AS9" s="111">
        <v>251203603294</v>
      </c>
      <c r="AT9" s="20">
        <v>0</v>
      </c>
      <c r="AU9" s="111">
        <v>299258770039</v>
      </c>
      <c r="AV9" s="20"/>
      <c r="AW9" s="111">
        <v>660917911962</v>
      </c>
      <c r="AX9" s="20"/>
      <c r="AY9" s="111">
        <v>379676678520</v>
      </c>
      <c r="BA9" s="111">
        <f t="shared" ref="BA9:BA72" si="4">SUM(AP9,AR9,AT9)</f>
        <v>0</v>
      </c>
      <c r="BB9" s="111">
        <f>SUM(AQ9,AS9,AU9)</f>
        <v>808537723111</v>
      </c>
      <c r="BE9" s="14" t="s">
        <v>211</v>
      </c>
      <c r="BF9" s="15"/>
      <c r="BG9" s="15"/>
      <c r="BH9" s="8"/>
      <c r="BI9" s="8"/>
      <c r="BJ9" s="8"/>
      <c r="BK9" s="9"/>
    </row>
    <row r="10" spans="1:63" ht="15" customHeight="1">
      <c r="B10" s="16"/>
      <c r="C10" s="17" t="s">
        <v>215</v>
      </c>
      <c r="D10" s="17"/>
      <c r="E10" s="3"/>
      <c r="F10" s="3"/>
      <c r="G10" s="3"/>
      <c r="H10" s="4"/>
      <c r="J10" s="16"/>
      <c r="K10" s="17" t="s">
        <v>1</v>
      </c>
      <c r="L10" s="17"/>
      <c r="M10" s="3"/>
      <c r="N10" s="3"/>
      <c r="O10" s="3"/>
      <c r="P10" s="4"/>
      <c r="Q10" s="145"/>
      <c r="R10" s="146">
        <f>SUM(Q11:Q17)</f>
        <v>129558981761</v>
      </c>
      <c r="S10" s="145">
        <v>0</v>
      </c>
      <c r="T10" s="146">
        <f>SUM(S11:S17)</f>
        <v>79491044589</v>
      </c>
      <c r="X10" s="142"/>
      <c r="Y10" s="142">
        <v>129558981761</v>
      </c>
      <c r="Z10" s="142">
        <v>0</v>
      </c>
      <c r="AA10" s="142">
        <v>79491044589</v>
      </c>
      <c r="AB10" s="121">
        <f t="shared" si="0"/>
        <v>0</v>
      </c>
      <c r="AC10" s="121">
        <f t="shared" si="1"/>
        <v>0</v>
      </c>
      <c r="AD10" s="121">
        <f t="shared" si="2"/>
        <v>0</v>
      </c>
      <c r="AE10" s="121">
        <f t="shared" si="3"/>
        <v>0</v>
      </c>
      <c r="AH10" s="10"/>
      <c r="AI10" s="11">
        <f>SUM(AH11:AH17)</f>
        <v>22594816601</v>
      </c>
      <c r="AJ10" s="10">
        <v>0</v>
      </c>
      <c r="AK10" s="11">
        <v>23602802281</v>
      </c>
      <c r="AL10" s="10">
        <v>0</v>
      </c>
      <c r="AM10" s="11">
        <v>18098541826</v>
      </c>
      <c r="AN10" s="10">
        <v>0</v>
      </c>
      <c r="AO10" s="11">
        <v>21101621675</v>
      </c>
      <c r="AP10" s="10"/>
      <c r="AQ10" s="11">
        <v>26705393949</v>
      </c>
      <c r="AR10" s="10">
        <v>0</v>
      </c>
      <c r="AS10" s="11">
        <v>26324531048</v>
      </c>
      <c r="AT10" s="10">
        <v>0</v>
      </c>
      <c r="AU10" s="11">
        <v>26461119592</v>
      </c>
      <c r="AV10" s="10"/>
      <c r="AW10" s="11">
        <v>35919944875</v>
      </c>
      <c r="AX10" s="10"/>
      <c r="AY10" s="11">
        <v>45527057607</v>
      </c>
      <c r="BA10" s="10">
        <f t="shared" si="4"/>
        <v>0</v>
      </c>
      <c r="BB10" s="11">
        <f t="shared" ref="BB10:BB73" si="5">SUM(AQ10,AS10,AU10)</f>
        <v>79491044589</v>
      </c>
      <c r="BE10" s="16"/>
      <c r="BF10" s="17" t="s">
        <v>1</v>
      </c>
      <c r="BG10" s="17"/>
      <c r="BH10" s="3"/>
      <c r="BI10" s="3"/>
      <c r="BJ10" s="3"/>
      <c r="BK10" s="4"/>
    </row>
    <row r="11" spans="1:63" ht="15" customHeight="1">
      <c r="B11" s="16"/>
      <c r="C11" s="17"/>
      <c r="D11" s="17" t="s">
        <v>648</v>
      </c>
      <c r="E11" s="17" t="s">
        <v>649</v>
      </c>
      <c r="F11" s="3"/>
      <c r="G11" s="3"/>
      <c r="H11" s="4"/>
      <c r="J11" s="16"/>
      <c r="K11" s="17"/>
      <c r="L11" s="17" t="s">
        <v>289</v>
      </c>
      <c r="M11" s="59" t="s">
        <v>292</v>
      </c>
      <c r="N11" s="3"/>
      <c r="O11" s="3"/>
      <c r="P11" s="4"/>
      <c r="Q11" s="145">
        <v>72366814685</v>
      </c>
      <c r="R11" s="146"/>
      <c r="S11" s="145">
        <v>39536708748</v>
      </c>
      <c r="T11" s="146"/>
      <c r="X11" s="142">
        <v>72366814685</v>
      </c>
      <c r="Y11" s="142"/>
      <c r="Z11" s="142">
        <v>39536708748</v>
      </c>
      <c r="AA11" s="142">
        <v>0</v>
      </c>
      <c r="AB11" s="121">
        <f t="shared" si="0"/>
        <v>0</v>
      </c>
      <c r="AC11" s="121">
        <f t="shared" si="1"/>
        <v>0</v>
      </c>
      <c r="AD11" s="121">
        <f t="shared" si="2"/>
        <v>0</v>
      </c>
      <c r="AE11" s="121">
        <f t="shared" si="3"/>
        <v>0</v>
      </c>
      <c r="AH11" s="10">
        <v>16528714010</v>
      </c>
      <c r="AI11" s="11"/>
      <c r="AJ11" s="10">
        <v>15603609295</v>
      </c>
      <c r="AK11" s="11">
        <v>0</v>
      </c>
      <c r="AL11" s="10">
        <v>12549059189</v>
      </c>
      <c r="AM11" s="11">
        <v>0</v>
      </c>
      <c r="AN11" s="10">
        <v>14040203108</v>
      </c>
      <c r="AO11" s="11">
        <v>0</v>
      </c>
      <c r="AP11" s="10">
        <v>12660971830</v>
      </c>
      <c r="AQ11" s="11"/>
      <c r="AR11" s="10">
        <v>13459897990</v>
      </c>
      <c r="AS11" s="11">
        <v>0</v>
      </c>
      <c r="AT11" s="10">
        <v>13415838928</v>
      </c>
      <c r="AU11" s="11">
        <v>0</v>
      </c>
      <c r="AV11" s="10">
        <v>22532839765</v>
      </c>
      <c r="AW11" s="11"/>
      <c r="AX11" s="10">
        <v>24211142480</v>
      </c>
      <c r="AY11" s="11"/>
      <c r="BA11" s="10">
        <f t="shared" si="4"/>
        <v>39536708748</v>
      </c>
      <c r="BB11" s="11">
        <f t="shared" si="5"/>
        <v>0</v>
      </c>
      <c r="BE11" s="16"/>
      <c r="BF11" s="17"/>
      <c r="BG11" s="17" t="s">
        <v>289</v>
      </c>
      <c r="BH11" s="59" t="s">
        <v>292</v>
      </c>
      <c r="BI11" s="3"/>
      <c r="BJ11" s="3"/>
      <c r="BK11" s="4"/>
    </row>
    <row r="12" spans="1:63" ht="15" customHeight="1">
      <c r="B12" s="16"/>
      <c r="C12" s="17"/>
      <c r="D12" s="17" t="s">
        <v>291</v>
      </c>
      <c r="E12" s="17" t="s">
        <v>650</v>
      </c>
      <c r="F12" s="3"/>
      <c r="G12" s="3"/>
      <c r="H12" s="4"/>
      <c r="J12" s="16"/>
      <c r="K12" s="17"/>
      <c r="L12" s="17" t="s">
        <v>291</v>
      </c>
      <c r="M12" s="59" t="s">
        <v>293</v>
      </c>
      <c r="N12" s="3"/>
      <c r="O12" s="3"/>
      <c r="P12" s="4"/>
      <c r="Q12" s="145">
        <v>16022353321</v>
      </c>
      <c r="R12" s="146"/>
      <c r="S12" s="145">
        <v>19550913344</v>
      </c>
      <c r="T12" s="146"/>
      <c r="X12" s="142">
        <v>16022353321</v>
      </c>
      <c r="Y12" s="142"/>
      <c r="Z12" s="142">
        <v>19550913344</v>
      </c>
      <c r="AA12" s="142">
        <v>0</v>
      </c>
      <c r="AB12" s="121">
        <f t="shared" si="0"/>
        <v>0</v>
      </c>
      <c r="AC12" s="121">
        <f t="shared" si="1"/>
        <v>0</v>
      </c>
      <c r="AD12" s="121">
        <f t="shared" si="2"/>
        <v>0</v>
      </c>
      <c r="AE12" s="121">
        <f t="shared" si="3"/>
        <v>0</v>
      </c>
      <c r="AH12" s="10">
        <v>2026657116</v>
      </c>
      <c r="AI12" s="11" t="s">
        <v>0</v>
      </c>
      <c r="AJ12" s="10">
        <v>5344100843</v>
      </c>
      <c r="AK12" s="11">
        <v>0</v>
      </c>
      <c r="AL12" s="10">
        <v>1723171734</v>
      </c>
      <c r="AM12" s="11">
        <v>0</v>
      </c>
      <c r="AN12" s="10">
        <v>4289680040</v>
      </c>
      <c r="AO12" s="11">
        <v>0</v>
      </c>
      <c r="AP12" s="10">
        <v>8386904359</v>
      </c>
      <c r="AQ12" s="11"/>
      <c r="AR12" s="10">
        <v>5904511363</v>
      </c>
      <c r="AS12" s="11">
        <v>0</v>
      </c>
      <c r="AT12" s="10">
        <v>5259497622</v>
      </c>
      <c r="AU12" s="11">
        <v>0</v>
      </c>
      <c r="AV12" s="10">
        <v>4880175615</v>
      </c>
      <c r="AW12" s="11"/>
      <c r="AX12" s="10">
        <v>4726649719</v>
      </c>
      <c r="AY12" s="11"/>
      <c r="BA12" s="10">
        <f t="shared" si="4"/>
        <v>19550913344</v>
      </c>
      <c r="BB12" s="11">
        <f t="shared" si="5"/>
        <v>0</v>
      </c>
      <c r="BE12" s="16"/>
      <c r="BF12" s="17"/>
      <c r="BG12" s="17" t="s">
        <v>291</v>
      </c>
      <c r="BH12" s="59" t="s">
        <v>293</v>
      </c>
      <c r="BI12" s="3"/>
      <c r="BJ12" s="3"/>
      <c r="BK12" s="4"/>
    </row>
    <row r="13" spans="1:63" ht="15" customHeight="1">
      <c r="B13" s="16"/>
      <c r="C13" s="17"/>
      <c r="D13" s="17" t="s">
        <v>299</v>
      </c>
      <c r="E13" s="17" t="s">
        <v>651</v>
      </c>
      <c r="F13" s="3"/>
      <c r="G13" s="3"/>
      <c r="H13" s="4"/>
      <c r="J13" s="16"/>
      <c r="K13" s="17"/>
      <c r="L13" s="17" t="s">
        <v>299</v>
      </c>
      <c r="M13" s="59" t="s">
        <v>294</v>
      </c>
      <c r="N13" s="3"/>
      <c r="O13" s="3"/>
      <c r="P13" s="4"/>
      <c r="Q13" s="145">
        <v>364008271</v>
      </c>
      <c r="R13" s="146"/>
      <c r="S13" s="145">
        <v>224000000</v>
      </c>
      <c r="T13" s="146"/>
      <c r="X13" s="142">
        <v>364008271</v>
      </c>
      <c r="Y13" s="142"/>
      <c r="Z13" s="142">
        <v>224000000</v>
      </c>
      <c r="AA13" s="142">
        <v>0</v>
      </c>
      <c r="AB13" s="121">
        <f t="shared" si="0"/>
        <v>0</v>
      </c>
      <c r="AC13" s="121">
        <f t="shared" si="1"/>
        <v>0</v>
      </c>
      <c r="AD13" s="121">
        <f t="shared" si="2"/>
        <v>0</v>
      </c>
      <c r="AE13" s="121">
        <f t="shared" si="3"/>
        <v>0</v>
      </c>
      <c r="AH13" s="10">
        <v>81000000</v>
      </c>
      <c r="AI13" s="11" t="s">
        <v>0</v>
      </c>
      <c r="AJ13" s="10">
        <v>115090909</v>
      </c>
      <c r="AK13" s="11">
        <v>0</v>
      </c>
      <c r="AL13" s="10">
        <v>69500000</v>
      </c>
      <c r="AM13" s="11">
        <v>0</v>
      </c>
      <c r="AN13" s="10">
        <v>63000000</v>
      </c>
      <c r="AO13" s="11">
        <v>0</v>
      </c>
      <c r="AP13" s="10">
        <v>76000000</v>
      </c>
      <c r="AQ13" s="11"/>
      <c r="AR13" s="10">
        <v>81000000</v>
      </c>
      <c r="AS13" s="11">
        <v>0</v>
      </c>
      <c r="AT13" s="10">
        <v>67000000</v>
      </c>
      <c r="AU13" s="11">
        <v>0</v>
      </c>
      <c r="AV13" s="10">
        <v>65758271</v>
      </c>
      <c r="AW13" s="11"/>
      <c r="AX13" s="10">
        <v>128000000</v>
      </c>
      <c r="AY13" s="11"/>
      <c r="BA13" s="10">
        <f t="shared" si="4"/>
        <v>224000000</v>
      </c>
      <c r="BB13" s="11">
        <f t="shared" si="5"/>
        <v>0</v>
      </c>
      <c r="BE13" s="16"/>
      <c r="BF13" s="17"/>
      <c r="BG13" s="17" t="s">
        <v>299</v>
      </c>
      <c r="BH13" s="59" t="s">
        <v>294</v>
      </c>
      <c r="BI13" s="3"/>
      <c r="BJ13" s="3"/>
      <c r="BK13" s="4"/>
    </row>
    <row r="14" spans="1:63" ht="15" customHeight="1">
      <c r="B14" s="16"/>
      <c r="C14" s="17"/>
      <c r="D14" s="17" t="s">
        <v>300</v>
      </c>
      <c r="E14" s="17" t="s">
        <v>652</v>
      </c>
      <c r="F14" s="3"/>
      <c r="G14" s="3"/>
      <c r="H14" s="4"/>
      <c r="J14" s="16"/>
      <c r="K14" s="17"/>
      <c r="L14" s="17" t="s">
        <v>300</v>
      </c>
      <c r="M14" s="59" t="s">
        <v>295</v>
      </c>
      <c r="N14" s="3"/>
      <c r="O14" s="3"/>
      <c r="P14" s="4"/>
      <c r="Q14" s="145">
        <v>939102967</v>
      </c>
      <c r="R14" s="146"/>
      <c r="S14" s="145">
        <v>954140126</v>
      </c>
      <c r="T14" s="146"/>
      <c r="X14" s="142">
        <v>939102967</v>
      </c>
      <c r="Y14" s="142"/>
      <c r="Z14" s="142">
        <v>954140126</v>
      </c>
      <c r="AA14" s="142">
        <v>0</v>
      </c>
      <c r="AB14" s="121">
        <f t="shared" si="0"/>
        <v>0</v>
      </c>
      <c r="AC14" s="121">
        <f t="shared" si="1"/>
        <v>0</v>
      </c>
      <c r="AD14" s="121">
        <f t="shared" si="2"/>
        <v>0</v>
      </c>
      <c r="AE14" s="121">
        <f t="shared" si="3"/>
        <v>0</v>
      </c>
      <c r="AH14" s="10">
        <v>324533876</v>
      </c>
      <c r="AI14" s="11" t="s">
        <v>0</v>
      </c>
      <c r="AJ14" s="10">
        <v>343405495</v>
      </c>
      <c r="AK14" s="11">
        <v>0</v>
      </c>
      <c r="AL14" s="10">
        <v>348539901</v>
      </c>
      <c r="AM14" s="11">
        <v>0</v>
      </c>
      <c r="AN14" s="10">
        <v>276772673</v>
      </c>
      <c r="AO14" s="11">
        <v>0</v>
      </c>
      <c r="AP14" s="10">
        <v>407323261</v>
      </c>
      <c r="AQ14" s="11"/>
      <c r="AR14" s="10">
        <v>266926504</v>
      </c>
      <c r="AS14" s="11">
        <v>0</v>
      </c>
      <c r="AT14" s="10">
        <v>279890361</v>
      </c>
      <c r="AU14" s="11">
        <v>0</v>
      </c>
      <c r="AV14" s="10">
        <v>347403902</v>
      </c>
      <c r="AW14" s="11"/>
      <c r="AX14" s="10">
        <v>308992393</v>
      </c>
      <c r="AY14" s="11"/>
      <c r="BA14" s="10">
        <f t="shared" si="4"/>
        <v>954140126</v>
      </c>
      <c r="BB14" s="11">
        <f t="shared" si="5"/>
        <v>0</v>
      </c>
      <c r="BE14" s="16"/>
      <c r="BF14" s="17"/>
      <c r="BG14" s="17" t="s">
        <v>300</v>
      </c>
      <c r="BH14" s="59" t="s">
        <v>295</v>
      </c>
      <c r="BI14" s="3"/>
      <c r="BJ14" s="3"/>
      <c r="BK14" s="4"/>
    </row>
    <row r="15" spans="1:63" ht="15" customHeight="1">
      <c r="B15" s="16"/>
      <c r="C15" s="17"/>
      <c r="D15" s="17" t="s">
        <v>301</v>
      </c>
      <c r="E15" s="17" t="s">
        <v>653</v>
      </c>
      <c r="F15" s="3"/>
      <c r="G15" s="3"/>
      <c r="H15" s="4"/>
      <c r="J15" s="16"/>
      <c r="K15" s="17"/>
      <c r="L15" s="17" t="s">
        <v>301</v>
      </c>
      <c r="M15" s="59" t="s">
        <v>296</v>
      </c>
      <c r="N15" s="3"/>
      <c r="O15" s="3"/>
      <c r="P15" s="4"/>
      <c r="Q15" s="145">
        <v>8190626099</v>
      </c>
      <c r="R15" s="146"/>
      <c r="S15" s="145">
        <v>2945601547</v>
      </c>
      <c r="T15" s="146"/>
      <c r="X15" s="142">
        <v>8190626099</v>
      </c>
      <c r="Y15" s="142"/>
      <c r="Z15" s="142">
        <v>2945601547</v>
      </c>
      <c r="AA15" s="142">
        <v>0</v>
      </c>
      <c r="AB15" s="121">
        <f t="shared" si="0"/>
        <v>0</v>
      </c>
      <c r="AC15" s="121">
        <f t="shared" si="1"/>
        <v>0</v>
      </c>
      <c r="AD15" s="121">
        <f t="shared" si="2"/>
        <v>0</v>
      </c>
      <c r="AE15" s="121">
        <f t="shared" si="3"/>
        <v>0</v>
      </c>
      <c r="AH15" s="10">
        <v>128016250</v>
      </c>
      <c r="AI15" s="11" t="s">
        <v>0</v>
      </c>
      <c r="AJ15" s="10">
        <v>393244043</v>
      </c>
      <c r="AK15" s="11">
        <v>0</v>
      </c>
      <c r="AL15" s="10">
        <v>568390683</v>
      </c>
      <c r="AM15" s="11">
        <v>0</v>
      </c>
      <c r="AN15" s="10">
        <v>407871804</v>
      </c>
      <c r="AO15" s="11">
        <v>0</v>
      </c>
      <c r="AP15" s="10">
        <v>502315689</v>
      </c>
      <c r="AQ15" s="11"/>
      <c r="AR15" s="10">
        <v>690422529</v>
      </c>
      <c r="AS15" s="11">
        <v>0</v>
      </c>
      <c r="AT15" s="10">
        <v>1752863329</v>
      </c>
      <c r="AU15" s="11">
        <v>0</v>
      </c>
      <c r="AV15" s="10">
        <v>2523516842</v>
      </c>
      <c r="AW15" s="11"/>
      <c r="AX15" s="10">
        <v>2695505791</v>
      </c>
      <c r="AY15" s="11"/>
      <c r="BA15" s="10">
        <f t="shared" si="4"/>
        <v>2945601547</v>
      </c>
      <c r="BB15" s="11">
        <f t="shared" si="5"/>
        <v>0</v>
      </c>
      <c r="BE15" s="16"/>
      <c r="BF15" s="17"/>
      <c r="BG15" s="17" t="s">
        <v>301</v>
      </c>
      <c r="BH15" s="59" t="s">
        <v>296</v>
      </c>
      <c r="BI15" s="3"/>
      <c r="BJ15" s="3"/>
      <c r="BK15" s="4"/>
    </row>
    <row r="16" spans="1:63" ht="15" customHeight="1">
      <c r="B16" s="16"/>
      <c r="C16" s="17"/>
      <c r="D16" s="17" t="s">
        <v>302</v>
      </c>
      <c r="E16" s="17" t="s">
        <v>654</v>
      </c>
      <c r="F16" s="3"/>
      <c r="G16" s="3"/>
      <c r="H16" s="4"/>
      <c r="J16" s="16"/>
      <c r="K16" s="17"/>
      <c r="L16" s="17" t="s">
        <v>302</v>
      </c>
      <c r="M16" s="59" t="s">
        <v>297</v>
      </c>
      <c r="N16" s="3"/>
      <c r="O16" s="3"/>
      <c r="P16" s="4"/>
      <c r="Q16" s="145">
        <v>28458387200</v>
      </c>
      <c r="R16" s="146"/>
      <c r="S16" s="145">
        <v>14136344146</v>
      </c>
      <c r="T16" s="146"/>
      <c r="X16" s="142">
        <v>28458387200</v>
      </c>
      <c r="Y16" s="142"/>
      <c r="Z16" s="142">
        <v>14136344146</v>
      </c>
      <c r="AA16" s="142">
        <v>0</v>
      </c>
      <c r="AB16" s="121">
        <f t="shared" si="0"/>
        <v>0</v>
      </c>
      <c r="AC16" s="121">
        <f t="shared" si="1"/>
        <v>0</v>
      </c>
      <c r="AD16" s="121">
        <f t="shared" si="2"/>
        <v>0</v>
      </c>
      <c r="AE16" s="121">
        <f t="shared" si="3"/>
        <v>0</v>
      </c>
      <c r="AH16" s="10">
        <v>3032204868</v>
      </c>
      <c r="AI16" s="11" t="s">
        <v>0</v>
      </c>
      <c r="AJ16" s="10">
        <v>1258057018</v>
      </c>
      <c r="AK16" s="11">
        <v>0</v>
      </c>
      <c r="AL16" s="10">
        <v>2319282864</v>
      </c>
      <c r="AM16" s="11">
        <v>0</v>
      </c>
      <c r="AN16" s="10">
        <v>1481644559</v>
      </c>
      <c r="AO16" s="11">
        <v>0</v>
      </c>
      <c r="AP16" s="10">
        <v>3836246475</v>
      </c>
      <c r="AQ16" s="11"/>
      <c r="AR16" s="10">
        <v>5275423692</v>
      </c>
      <c r="AS16" s="11">
        <v>0</v>
      </c>
      <c r="AT16" s="10">
        <v>5024673979</v>
      </c>
      <c r="AU16" s="11">
        <v>0</v>
      </c>
      <c r="AV16" s="10">
        <v>4473825654</v>
      </c>
      <c r="AW16" s="11"/>
      <c r="AX16" s="10">
        <v>12425376225</v>
      </c>
      <c r="AY16" s="11"/>
      <c r="BA16" s="10">
        <f t="shared" si="4"/>
        <v>14136344146</v>
      </c>
      <c r="BB16" s="11">
        <f t="shared" si="5"/>
        <v>0</v>
      </c>
      <c r="BE16" s="16"/>
      <c r="BF16" s="17"/>
      <c r="BG16" s="17" t="s">
        <v>302</v>
      </c>
      <c r="BH16" s="59" t="s">
        <v>297</v>
      </c>
      <c r="BI16" s="3"/>
      <c r="BJ16" s="3"/>
      <c r="BK16" s="4"/>
    </row>
    <row r="17" spans="1:63" ht="15" customHeight="1">
      <c r="B17" s="16"/>
      <c r="C17" s="17"/>
      <c r="D17" s="17" t="s">
        <v>803</v>
      </c>
      <c r="E17" s="17" t="s">
        <v>655</v>
      </c>
      <c r="F17" s="3"/>
      <c r="G17" s="3"/>
      <c r="H17" s="4"/>
      <c r="J17" s="16"/>
      <c r="K17" s="17"/>
      <c r="L17" s="17" t="s">
        <v>469</v>
      </c>
      <c r="M17" s="59" t="s">
        <v>298</v>
      </c>
      <c r="N17" s="3"/>
      <c r="O17" s="3"/>
      <c r="P17" s="4"/>
      <c r="Q17" s="145">
        <v>3217689218</v>
      </c>
      <c r="R17" s="146"/>
      <c r="S17" s="145">
        <v>2143336678</v>
      </c>
      <c r="T17" s="146"/>
      <c r="X17" s="142">
        <v>3217689218</v>
      </c>
      <c r="Y17" s="142"/>
      <c r="Z17" s="142">
        <v>2143336678</v>
      </c>
      <c r="AA17" s="142">
        <v>0</v>
      </c>
      <c r="AB17" s="121">
        <f t="shared" si="0"/>
        <v>0</v>
      </c>
      <c r="AC17" s="121">
        <f t="shared" si="1"/>
        <v>0</v>
      </c>
      <c r="AD17" s="121">
        <f t="shared" si="2"/>
        <v>0</v>
      </c>
      <c r="AE17" s="121">
        <f t="shared" si="3"/>
        <v>0</v>
      </c>
      <c r="AH17" s="10">
        <v>473690481</v>
      </c>
      <c r="AI17" s="11"/>
      <c r="AJ17" s="10">
        <v>545294678</v>
      </c>
      <c r="AK17" s="11">
        <v>0</v>
      </c>
      <c r="AL17" s="10">
        <v>520597455</v>
      </c>
      <c r="AM17" s="11">
        <v>0</v>
      </c>
      <c r="AN17" s="10">
        <v>542449491</v>
      </c>
      <c r="AO17" s="11">
        <v>0</v>
      </c>
      <c r="AP17" s="10">
        <v>835632335</v>
      </c>
      <c r="AQ17" s="11"/>
      <c r="AR17" s="10">
        <v>646348970</v>
      </c>
      <c r="AS17" s="11">
        <v>0</v>
      </c>
      <c r="AT17" s="10">
        <v>661355373</v>
      </c>
      <c r="AU17" s="11">
        <v>0</v>
      </c>
      <c r="AV17" s="10">
        <v>1096424826</v>
      </c>
      <c r="AW17" s="11"/>
      <c r="AX17" s="10">
        <v>1031390999</v>
      </c>
      <c r="AY17" s="11"/>
      <c r="BA17" s="10">
        <f t="shared" si="4"/>
        <v>2143336678</v>
      </c>
      <c r="BB17" s="11">
        <f t="shared" si="5"/>
        <v>0</v>
      </c>
      <c r="BE17" s="16"/>
      <c r="BF17" s="17"/>
      <c r="BG17" s="17" t="s">
        <v>469</v>
      </c>
      <c r="BH17" s="59" t="s">
        <v>298</v>
      </c>
      <c r="BI17" s="3"/>
      <c r="BJ17" s="3"/>
      <c r="BK17" s="4"/>
    </row>
    <row r="18" spans="1:63" ht="15" customHeight="1">
      <c r="B18" s="16"/>
      <c r="C18" s="17" t="s">
        <v>656</v>
      </c>
      <c r="D18" s="17"/>
      <c r="E18" s="3"/>
      <c r="F18" s="3"/>
      <c r="G18" s="3"/>
      <c r="H18" s="4"/>
      <c r="J18" s="16"/>
      <c r="K18" s="17" t="s">
        <v>277</v>
      </c>
      <c r="L18" s="17"/>
      <c r="M18" s="3"/>
      <c r="N18" s="3"/>
      <c r="O18" s="3"/>
      <c r="P18" s="4"/>
      <c r="Q18" s="145"/>
      <c r="R18" s="146">
        <f>SUM(Q19:Q25)</f>
        <v>530089780301</v>
      </c>
      <c r="S18" s="145">
        <v>0</v>
      </c>
      <c r="T18" s="146">
        <f>SUM(S19:S25)</f>
        <v>244956360823</v>
      </c>
      <c r="X18" s="142"/>
      <c r="Y18" s="142">
        <v>530089780301</v>
      </c>
      <c r="Z18" s="142">
        <v>0</v>
      </c>
      <c r="AA18" s="142">
        <v>244956360823</v>
      </c>
      <c r="AB18" s="121">
        <f t="shared" si="0"/>
        <v>0</v>
      </c>
      <c r="AC18" s="121">
        <f t="shared" si="1"/>
        <v>0</v>
      </c>
      <c r="AD18" s="121">
        <f t="shared" si="2"/>
        <v>0</v>
      </c>
      <c r="AE18" s="121">
        <f t="shared" si="3"/>
        <v>0</v>
      </c>
      <c r="AH18" s="10"/>
      <c r="AI18" s="11">
        <f>SUM(AH19:AH25)</f>
        <v>85970845989</v>
      </c>
      <c r="AJ18" s="10">
        <v>0</v>
      </c>
      <c r="AK18" s="11">
        <v>76161088161</v>
      </c>
      <c r="AL18" s="10">
        <v>0</v>
      </c>
      <c r="AM18" s="11">
        <v>53989531137</v>
      </c>
      <c r="AN18" s="10">
        <v>0</v>
      </c>
      <c r="AO18" s="11">
        <v>67237985540</v>
      </c>
      <c r="AP18" s="10"/>
      <c r="AQ18" s="11">
        <v>82456353591</v>
      </c>
      <c r="AR18" s="10">
        <v>0</v>
      </c>
      <c r="AS18" s="11">
        <v>66284356240</v>
      </c>
      <c r="AT18" s="10">
        <v>0</v>
      </c>
      <c r="AU18" s="11">
        <v>96215650992</v>
      </c>
      <c r="AV18" s="10"/>
      <c r="AW18" s="11">
        <v>255359604964</v>
      </c>
      <c r="AX18" s="10"/>
      <c r="AY18" s="11">
        <v>104141585429</v>
      </c>
      <c r="BA18" s="10">
        <f t="shared" si="4"/>
        <v>0</v>
      </c>
      <c r="BB18" s="11">
        <f t="shared" si="5"/>
        <v>244956360823</v>
      </c>
      <c r="BE18" s="16"/>
      <c r="BF18" s="17" t="s">
        <v>277</v>
      </c>
      <c r="BG18" s="17"/>
      <c r="BH18" s="3"/>
      <c r="BI18" s="3"/>
      <c r="BJ18" s="3"/>
      <c r="BK18" s="4"/>
    </row>
    <row r="19" spans="1:63" ht="15" customHeight="1">
      <c r="B19" s="16"/>
      <c r="C19" s="17"/>
      <c r="D19" s="17" t="s">
        <v>671</v>
      </c>
      <c r="E19" s="59" t="s">
        <v>657</v>
      </c>
      <c r="F19" s="59"/>
      <c r="G19" s="59"/>
      <c r="H19" s="123"/>
      <c r="J19" s="16"/>
      <c r="K19" s="17"/>
      <c r="L19" s="17" t="s">
        <v>756</v>
      </c>
      <c r="M19" s="17" t="s">
        <v>305</v>
      </c>
      <c r="N19" s="3"/>
      <c r="O19" s="3"/>
      <c r="P19" s="4"/>
      <c r="Q19" s="145">
        <v>327236276920</v>
      </c>
      <c r="R19" s="146"/>
      <c r="S19" s="145">
        <v>126401231209</v>
      </c>
      <c r="T19" s="146"/>
      <c r="X19" s="142">
        <v>327236276920</v>
      </c>
      <c r="Y19" s="142"/>
      <c r="Z19" s="142">
        <v>126401231209</v>
      </c>
      <c r="AA19" s="142">
        <v>0</v>
      </c>
      <c r="AB19" s="121">
        <f t="shared" si="0"/>
        <v>0</v>
      </c>
      <c r="AC19" s="121">
        <f t="shared" si="1"/>
        <v>0</v>
      </c>
      <c r="AD19" s="121">
        <f t="shared" si="2"/>
        <v>0</v>
      </c>
      <c r="AE19" s="121">
        <f t="shared" si="3"/>
        <v>0</v>
      </c>
      <c r="AH19" s="10">
        <v>44772024737</v>
      </c>
      <c r="AI19" s="11"/>
      <c r="AJ19" s="10">
        <v>57892953624</v>
      </c>
      <c r="AK19" s="11">
        <v>0</v>
      </c>
      <c r="AL19" s="10">
        <v>47793309781</v>
      </c>
      <c r="AM19" s="11">
        <v>0</v>
      </c>
      <c r="AN19" s="10">
        <v>39905310549</v>
      </c>
      <c r="AO19" s="11"/>
      <c r="AP19" s="10">
        <v>42205124861</v>
      </c>
      <c r="AQ19" s="11"/>
      <c r="AR19" s="10">
        <v>41030521088</v>
      </c>
      <c r="AS19" s="11">
        <v>0</v>
      </c>
      <c r="AT19" s="10">
        <v>43165585260</v>
      </c>
      <c r="AU19" s="11">
        <v>0</v>
      </c>
      <c r="AV19" s="10">
        <v>87585051766</v>
      </c>
      <c r="AW19" s="11"/>
      <c r="AX19" s="10">
        <v>113367513324</v>
      </c>
      <c r="AY19" s="11"/>
      <c r="BA19" s="10">
        <f t="shared" si="4"/>
        <v>126401231209</v>
      </c>
      <c r="BB19" s="11">
        <f t="shared" si="5"/>
        <v>0</v>
      </c>
      <c r="BE19" s="16"/>
      <c r="BF19" s="17"/>
      <c r="BG19" s="17" t="s">
        <v>289</v>
      </c>
      <c r="BH19" s="17" t="s">
        <v>305</v>
      </c>
      <c r="BI19" s="3"/>
      <c r="BJ19" s="3"/>
      <c r="BK19" s="4"/>
    </row>
    <row r="20" spans="1:63" ht="15" customHeight="1">
      <c r="B20" s="16"/>
      <c r="C20" s="17"/>
      <c r="D20" s="17" t="s">
        <v>672</v>
      </c>
      <c r="E20" s="59" t="s">
        <v>802</v>
      </c>
      <c r="F20" s="59"/>
      <c r="G20" s="59"/>
      <c r="H20" s="123"/>
      <c r="J20" s="16"/>
      <c r="K20" s="17"/>
      <c r="L20" s="17" t="s">
        <v>290</v>
      </c>
      <c r="M20" s="17" t="s">
        <v>306</v>
      </c>
      <c r="N20" s="3"/>
      <c r="O20" s="3"/>
      <c r="P20" s="4"/>
      <c r="Q20" s="145">
        <v>41469261202</v>
      </c>
      <c r="R20" s="146"/>
      <c r="S20" s="145">
        <v>18300783826</v>
      </c>
      <c r="T20" s="146"/>
      <c r="X20" s="142">
        <v>41469261202</v>
      </c>
      <c r="Y20" s="142"/>
      <c r="Z20" s="142">
        <v>18300783826</v>
      </c>
      <c r="AA20" s="142">
        <v>0</v>
      </c>
      <c r="AB20" s="121">
        <f t="shared" si="0"/>
        <v>0</v>
      </c>
      <c r="AC20" s="121">
        <f t="shared" si="1"/>
        <v>0</v>
      </c>
      <c r="AD20" s="121">
        <f t="shared" si="2"/>
        <v>0</v>
      </c>
      <c r="AE20" s="121">
        <f t="shared" si="3"/>
        <v>0</v>
      </c>
      <c r="AH20" s="10">
        <f>13493031710+1783664750</f>
        <v>15276696460</v>
      </c>
      <c r="AI20" s="11" t="s">
        <v>0</v>
      </c>
      <c r="AJ20" s="10">
        <v>5894096469</v>
      </c>
      <c r="AK20" s="11">
        <v>0</v>
      </c>
      <c r="AL20" s="10">
        <v>4366977486</v>
      </c>
      <c r="AM20" s="11">
        <v>0</v>
      </c>
      <c r="AN20" s="10">
        <v>-9334641769</v>
      </c>
      <c r="AO20" s="11"/>
      <c r="AP20" s="10">
        <v>11923477929</v>
      </c>
      <c r="AQ20" s="11"/>
      <c r="AR20" s="10">
        <v>6923864413</v>
      </c>
      <c r="AS20" s="11">
        <v>0</v>
      </c>
      <c r="AT20" s="10">
        <v>-546558516</v>
      </c>
      <c r="AU20" s="11">
        <v>0</v>
      </c>
      <c r="AV20" s="10">
        <v>9645331967</v>
      </c>
      <c r="AW20" s="11"/>
      <c r="AX20" s="10">
        <v>17173163265</v>
      </c>
      <c r="AY20" s="11"/>
      <c r="BA20" s="10">
        <f t="shared" si="4"/>
        <v>18300783826</v>
      </c>
      <c r="BB20" s="11">
        <f t="shared" si="5"/>
        <v>0</v>
      </c>
      <c r="BE20" s="16"/>
      <c r="BF20" s="17"/>
      <c r="BG20" s="17" t="s">
        <v>290</v>
      </c>
      <c r="BH20" s="17" t="s">
        <v>306</v>
      </c>
      <c r="BI20" s="3"/>
      <c r="BJ20" s="3"/>
      <c r="BK20" s="4"/>
    </row>
    <row r="21" spans="1:63" ht="15" customHeight="1">
      <c r="B21" s="16"/>
      <c r="C21" s="17"/>
      <c r="D21" s="17" t="s">
        <v>299</v>
      </c>
      <c r="E21" s="59" t="s">
        <v>888</v>
      </c>
      <c r="F21" s="59"/>
      <c r="G21" s="59"/>
      <c r="H21" s="123"/>
      <c r="J21" s="16"/>
      <c r="K21" s="17"/>
      <c r="L21" s="17" t="s">
        <v>299</v>
      </c>
      <c r="M21" s="17" t="s">
        <v>866</v>
      </c>
      <c r="N21" s="3"/>
      <c r="O21" s="3"/>
      <c r="P21" s="4"/>
      <c r="Q21" s="145">
        <v>0</v>
      </c>
      <c r="R21" s="146"/>
      <c r="S21" s="145">
        <v>725734641</v>
      </c>
      <c r="T21" s="146"/>
      <c r="X21" s="142">
        <v>0</v>
      </c>
      <c r="Y21" s="142"/>
      <c r="Z21" s="142">
        <v>725734641</v>
      </c>
      <c r="AA21" s="142">
        <v>0</v>
      </c>
      <c r="AB21" s="121">
        <f t="shared" ref="AB21" si="6">IFERROR(X21-Q21,0)</f>
        <v>0</v>
      </c>
      <c r="AC21" s="121">
        <f t="shared" ref="AC21" si="7">IFERROR(Y21-R21,0)</f>
        <v>0</v>
      </c>
      <c r="AD21" s="121">
        <f t="shared" ref="AD21" si="8">IFERROR(Z21-S21,0)</f>
        <v>0</v>
      </c>
      <c r="AE21" s="121">
        <f t="shared" ref="AE21" si="9">IFERROR(AA21-T21,0)</f>
        <v>0</v>
      </c>
      <c r="AH21" s="10"/>
      <c r="AI21" s="11"/>
      <c r="AJ21" s="10"/>
      <c r="AK21" s="11"/>
      <c r="AL21" s="10"/>
      <c r="AM21" s="11"/>
      <c r="AN21" s="10"/>
      <c r="AO21" s="11"/>
      <c r="AP21" s="10">
        <v>118719886</v>
      </c>
      <c r="AQ21" s="11"/>
      <c r="AR21" s="10">
        <v>-118719886</v>
      </c>
      <c r="AS21" s="11">
        <v>0</v>
      </c>
      <c r="AT21" s="10">
        <v>725734641</v>
      </c>
      <c r="AU21" s="11"/>
      <c r="AV21" s="10">
        <v>0</v>
      </c>
      <c r="AW21" s="11"/>
      <c r="AX21" s="10">
        <v>0</v>
      </c>
      <c r="AY21" s="11"/>
      <c r="BA21" s="10">
        <f t="shared" si="4"/>
        <v>725734641</v>
      </c>
      <c r="BB21" s="11">
        <f t="shared" si="5"/>
        <v>0</v>
      </c>
      <c r="BE21" s="16"/>
      <c r="BF21" s="17"/>
      <c r="BG21" s="17"/>
      <c r="BH21" s="17"/>
      <c r="BI21" s="3"/>
      <c r="BJ21" s="3"/>
      <c r="BK21" s="4"/>
    </row>
    <row r="22" spans="1:63" ht="15" customHeight="1">
      <c r="B22" s="16"/>
      <c r="C22" s="17"/>
      <c r="D22" s="17" t="s">
        <v>801</v>
      </c>
      <c r="E22" s="17" t="s">
        <v>658</v>
      </c>
      <c r="F22" s="59"/>
      <c r="G22" s="59"/>
      <c r="H22" s="123"/>
      <c r="J22" s="16"/>
      <c r="K22" s="17"/>
      <c r="L22" s="17" t="s">
        <v>300</v>
      </c>
      <c r="M22" s="17" t="s">
        <v>867</v>
      </c>
      <c r="N22" s="3"/>
      <c r="O22" s="3"/>
      <c r="P22" s="4"/>
      <c r="Q22" s="145">
        <v>2610849389</v>
      </c>
      <c r="R22" s="146"/>
      <c r="S22" s="145">
        <v>3239999578</v>
      </c>
      <c r="T22" s="146"/>
      <c r="X22" s="142">
        <v>2610849389</v>
      </c>
      <c r="Y22" s="142"/>
      <c r="Z22" s="142">
        <v>3239999578</v>
      </c>
      <c r="AA22" s="142">
        <v>0</v>
      </c>
      <c r="AB22" s="121">
        <f t="shared" si="0"/>
        <v>0</v>
      </c>
      <c r="AC22" s="121">
        <f t="shared" si="1"/>
        <v>0</v>
      </c>
      <c r="AD22" s="121">
        <f t="shared" si="2"/>
        <v>0</v>
      </c>
      <c r="AE22" s="121">
        <f t="shared" si="3"/>
        <v>0</v>
      </c>
      <c r="AH22" s="10">
        <v>546514483</v>
      </c>
      <c r="AI22" s="11" t="s">
        <v>0</v>
      </c>
      <c r="AJ22" s="10">
        <v>6944912785</v>
      </c>
      <c r="AK22" s="11">
        <v>0</v>
      </c>
      <c r="AL22" s="10">
        <v>-5648114449</v>
      </c>
      <c r="AM22" s="11">
        <v>0</v>
      </c>
      <c r="AN22" s="10">
        <v>749882499</v>
      </c>
      <c r="AO22" s="11"/>
      <c r="AP22" s="10">
        <v>2333129424</v>
      </c>
      <c r="AQ22" s="11"/>
      <c r="AR22" s="10">
        <v>308716243</v>
      </c>
      <c r="AS22" s="11">
        <v>0</v>
      </c>
      <c r="AT22" s="10">
        <v>598153911</v>
      </c>
      <c r="AU22" s="11">
        <v>0</v>
      </c>
      <c r="AV22" s="10">
        <v>49914430128</v>
      </c>
      <c r="AW22" s="11"/>
      <c r="AX22" s="10">
        <v>-47390481147</v>
      </c>
      <c r="AY22" s="11"/>
      <c r="BA22" s="10">
        <f t="shared" si="4"/>
        <v>3239999578</v>
      </c>
      <c r="BB22" s="11">
        <f t="shared" si="5"/>
        <v>0</v>
      </c>
      <c r="BE22" s="16"/>
      <c r="BF22" s="17"/>
      <c r="BG22" s="17" t="s">
        <v>300</v>
      </c>
      <c r="BH22" s="17" t="s">
        <v>307</v>
      </c>
      <c r="BI22" s="3"/>
      <c r="BJ22" s="3"/>
      <c r="BK22" s="4"/>
    </row>
    <row r="23" spans="1:63" ht="15" customHeight="1">
      <c r="B23" s="16"/>
      <c r="C23" s="17"/>
      <c r="D23" s="17" t="s">
        <v>301</v>
      </c>
      <c r="E23" s="17" t="s">
        <v>659</v>
      </c>
      <c r="F23" s="59"/>
      <c r="G23" s="59"/>
      <c r="H23" s="123"/>
      <c r="J23" s="16"/>
      <c r="K23" s="17"/>
      <c r="L23" s="17" t="s">
        <v>301</v>
      </c>
      <c r="M23" s="17" t="s">
        <v>868</v>
      </c>
      <c r="N23" s="3"/>
      <c r="O23" s="3"/>
      <c r="P23" s="4"/>
      <c r="Q23" s="145">
        <v>10802190920</v>
      </c>
      <c r="R23" s="146"/>
      <c r="S23" s="145">
        <v>6550284733</v>
      </c>
      <c r="T23" s="146"/>
      <c r="X23" s="142">
        <v>10802190920</v>
      </c>
      <c r="Y23" s="142"/>
      <c r="Z23" s="142">
        <v>6550284733</v>
      </c>
      <c r="AA23" s="142">
        <v>0</v>
      </c>
      <c r="AB23" s="121">
        <f t="shared" si="0"/>
        <v>0</v>
      </c>
      <c r="AC23" s="121">
        <f t="shared" si="1"/>
        <v>0</v>
      </c>
      <c r="AD23" s="121">
        <f t="shared" si="2"/>
        <v>0</v>
      </c>
      <c r="AE23" s="121">
        <f t="shared" si="3"/>
        <v>0</v>
      </c>
      <c r="AH23" s="10">
        <v>725815910</v>
      </c>
      <c r="AI23" s="11"/>
      <c r="AJ23" s="10">
        <v>2181616144</v>
      </c>
      <c r="AK23" s="11">
        <v>0</v>
      </c>
      <c r="AL23" s="10">
        <v>1773243126</v>
      </c>
      <c r="AM23" s="11">
        <v>0</v>
      </c>
      <c r="AN23" s="10">
        <v>3170575761</v>
      </c>
      <c r="AO23" s="11"/>
      <c r="AP23" s="10">
        <v>1819492827</v>
      </c>
      <c r="AQ23" s="11"/>
      <c r="AR23" s="10">
        <v>1452234422</v>
      </c>
      <c r="AS23" s="11">
        <v>0</v>
      </c>
      <c r="AT23" s="10">
        <v>3278557484</v>
      </c>
      <c r="AU23" s="11">
        <v>0</v>
      </c>
      <c r="AV23" s="10">
        <v>7214438764</v>
      </c>
      <c r="AW23" s="11"/>
      <c r="AX23" s="10">
        <v>2184624776</v>
      </c>
      <c r="AY23" s="11"/>
      <c r="BA23" s="10">
        <f t="shared" si="4"/>
        <v>6550284733</v>
      </c>
      <c r="BB23" s="11">
        <f t="shared" si="5"/>
        <v>0</v>
      </c>
      <c r="BE23" s="16"/>
      <c r="BF23" s="17"/>
      <c r="BG23" s="17" t="s">
        <v>301</v>
      </c>
      <c r="BH23" s="17" t="s">
        <v>308</v>
      </c>
      <c r="BI23" s="3"/>
      <c r="BJ23" s="3"/>
      <c r="BK23" s="4"/>
    </row>
    <row r="24" spans="1:63" ht="15" customHeight="1">
      <c r="B24" s="16"/>
      <c r="C24" s="17"/>
      <c r="D24" s="17" t="s">
        <v>302</v>
      </c>
      <c r="E24" s="17" t="s">
        <v>660</v>
      </c>
      <c r="F24" s="59"/>
      <c r="G24" s="59"/>
      <c r="H24" s="123"/>
      <c r="J24" s="16"/>
      <c r="K24" s="17"/>
      <c r="L24" s="17" t="s">
        <v>302</v>
      </c>
      <c r="M24" s="17" t="s">
        <v>869</v>
      </c>
      <c r="N24" s="3"/>
      <c r="O24" s="3"/>
      <c r="P24" s="4"/>
      <c r="Q24" s="145">
        <v>224043753</v>
      </c>
      <c r="R24" s="146"/>
      <c r="S24" s="145">
        <v>1596959495</v>
      </c>
      <c r="T24" s="146"/>
      <c r="X24" s="142">
        <v>224043753</v>
      </c>
      <c r="Y24" s="142"/>
      <c r="Z24" s="142">
        <v>1596959495</v>
      </c>
      <c r="AA24" s="142">
        <v>0</v>
      </c>
      <c r="AB24" s="121">
        <f t="shared" si="0"/>
        <v>0</v>
      </c>
      <c r="AC24" s="121">
        <f t="shared" si="1"/>
        <v>0</v>
      </c>
      <c r="AD24" s="121">
        <f t="shared" si="2"/>
        <v>0</v>
      </c>
      <c r="AE24" s="121">
        <f t="shared" si="3"/>
        <v>0</v>
      </c>
      <c r="AH24" s="10">
        <v>173680386</v>
      </c>
      <c r="AI24" s="11"/>
      <c r="AJ24" s="10">
        <v>1983379988</v>
      </c>
      <c r="AK24" s="11">
        <v>0</v>
      </c>
      <c r="AL24" s="10">
        <v>-1043389798</v>
      </c>
      <c r="AM24" s="11">
        <v>0</v>
      </c>
      <c r="AN24" s="10">
        <v>-1028830073</v>
      </c>
      <c r="AO24" s="11"/>
      <c r="AP24" s="10">
        <v>216358944</v>
      </c>
      <c r="AQ24" s="11"/>
      <c r="AR24" s="10">
        <v>785841380</v>
      </c>
      <c r="AS24" s="11">
        <v>0</v>
      </c>
      <c r="AT24" s="10">
        <v>594759171</v>
      </c>
      <c r="AU24" s="11">
        <v>0</v>
      </c>
      <c r="AV24" s="10">
        <v>12248936570</v>
      </c>
      <c r="AW24" s="11"/>
      <c r="AX24" s="10">
        <v>-11997165542</v>
      </c>
      <c r="AY24" s="11"/>
      <c r="BA24" s="10">
        <f t="shared" si="4"/>
        <v>1596959495</v>
      </c>
      <c r="BB24" s="11">
        <f t="shared" si="5"/>
        <v>0</v>
      </c>
      <c r="BE24" s="16"/>
      <c r="BF24" s="17"/>
      <c r="BG24" s="17" t="s">
        <v>302</v>
      </c>
      <c r="BH24" s="17" t="s">
        <v>309</v>
      </c>
      <c r="BI24" s="3"/>
      <c r="BJ24" s="3"/>
      <c r="BK24" s="4"/>
    </row>
    <row r="25" spans="1:63" ht="15" customHeight="1">
      <c r="B25" s="16"/>
      <c r="C25" s="17"/>
      <c r="D25" s="17" t="s">
        <v>303</v>
      </c>
      <c r="E25" s="17" t="s">
        <v>661</v>
      </c>
      <c r="F25" s="59"/>
      <c r="G25" s="59"/>
      <c r="H25" s="123"/>
      <c r="J25" s="16"/>
      <c r="K25" s="17"/>
      <c r="L25" s="17" t="s">
        <v>303</v>
      </c>
      <c r="M25" s="17" t="s">
        <v>870</v>
      </c>
      <c r="N25" s="3"/>
      <c r="O25" s="3"/>
      <c r="P25" s="4"/>
      <c r="Q25" s="145">
        <v>147747158117</v>
      </c>
      <c r="R25" s="146"/>
      <c r="S25" s="145">
        <v>88141367341</v>
      </c>
      <c r="T25" s="146"/>
      <c r="X25" s="142">
        <v>147747158117</v>
      </c>
      <c r="Y25" s="142"/>
      <c r="Z25" s="142">
        <v>88141367341</v>
      </c>
      <c r="AA25" s="142">
        <v>0</v>
      </c>
      <c r="AB25" s="121">
        <f t="shared" si="0"/>
        <v>0</v>
      </c>
      <c r="AC25" s="121">
        <f t="shared" si="1"/>
        <v>0</v>
      </c>
      <c r="AD25" s="121">
        <f t="shared" si="2"/>
        <v>0</v>
      </c>
      <c r="AE25" s="121">
        <f t="shared" si="3"/>
        <v>0</v>
      </c>
      <c r="AH25" s="10">
        <v>24476114013</v>
      </c>
      <c r="AI25" s="11"/>
      <c r="AJ25" s="10">
        <v>1264129151</v>
      </c>
      <c r="AK25" s="11">
        <v>0</v>
      </c>
      <c r="AL25" s="10">
        <v>6747504991</v>
      </c>
      <c r="AM25" s="11">
        <v>0</v>
      </c>
      <c r="AN25" s="10">
        <v>33775688573</v>
      </c>
      <c r="AO25" s="11"/>
      <c r="AP25" s="10">
        <v>23840049720</v>
      </c>
      <c r="AQ25" s="11"/>
      <c r="AR25" s="10">
        <v>15901898580</v>
      </c>
      <c r="AS25" s="11">
        <v>0</v>
      </c>
      <c r="AT25" s="10">
        <v>48399419041</v>
      </c>
      <c r="AU25" s="11">
        <v>0</v>
      </c>
      <c r="AV25" s="10">
        <v>88751415769</v>
      </c>
      <c r="AW25" s="11"/>
      <c r="AX25" s="10">
        <v>30803930753</v>
      </c>
      <c r="AY25" s="11"/>
      <c r="BA25" s="10">
        <f t="shared" si="4"/>
        <v>88141367341</v>
      </c>
      <c r="BB25" s="11">
        <f t="shared" si="5"/>
        <v>0</v>
      </c>
      <c r="BE25" s="16"/>
      <c r="BF25" s="17"/>
      <c r="BG25" s="17" t="s">
        <v>303</v>
      </c>
      <c r="BH25" s="17" t="s">
        <v>310</v>
      </c>
      <c r="BI25" s="3"/>
      <c r="BJ25" s="3"/>
      <c r="BK25" s="4"/>
    </row>
    <row r="26" spans="1:63" ht="15" customHeight="1">
      <c r="B26" s="16"/>
      <c r="C26" s="17" t="s">
        <v>177</v>
      </c>
      <c r="D26" s="17"/>
      <c r="E26" s="3"/>
      <c r="F26" s="3"/>
      <c r="G26" s="3"/>
      <c r="H26" s="4"/>
      <c r="J26" s="16"/>
      <c r="K26" s="17" t="s">
        <v>166</v>
      </c>
      <c r="L26" s="17"/>
      <c r="M26" s="3"/>
      <c r="N26" s="3"/>
      <c r="O26" s="3"/>
      <c r="P26" s="4"/>
      <c r="Q26" s="145"/>
      <c r="R26" s="146">
        <f>SUM(Q27:Q30)</f>
        <v>757481462925</v>
      </c>
      <c r="S26" s="145">
        <v>0</v>
      </c>
      <c r="T26" s="146">
        <f>SUM(S27:S30)</f>
        <v>420737027460</v>
      </c>
      <c r="X26" s="142"/>
      <c r="Y26" s="142">
        <v>757481462925</v>
      </c>
      <c r="Z26" s="142">
        <v>0</v>
      </c>
      <c r="AA26" s="142">
        <v>420737027460</v>
      </c>
      <c r="AB26" s="121">
        <f t="shared" si="0"/>
        <v>0</v>
      </c>
      <c r="AC26" s="121">
        <f t="shared" si="1"/>
        <v>0</v>
      </c>
      <c r="AD26" s="121">
        <f t="shared" si="2"/>
        <v>0</v>
      </c>
      <c r="AE26" s="121">
        <f t="shared" si="3"/>
        <v>0</v>
      </c>
      <c r="AH26" s="10"/>
      <c r="AI26" s="11">
        <f>SUM(AH27:AH30)</f>
        <v>153139571642</v>
      </c>
      <c r="AJ26" s="10">
        <v>0</v>
      </c>
      <c r="AK26" s="11">
        <v>146984903973</v>
      </c>
      <c r="AL26" s="10">
        <v>0</v>
      </c>
      <c r="AM26" s="11">
        <v>119336746619</v>
      </c>
      <c r="AN26" s="10">
        <v>0</v>
      </c>
      <c r="AO26" s="11">
        <v>183215835558</v>
      </c>
      <c r="AP26" s="10"/>
      <c r="AQ26" s="11">
        <v>129729824139</v>
      </c>
      <c r="AR26" s="10">
        <v>0</v>
      </c>
      <c r="AS26" s="11">
        <v>136715808192</v>
      </c>
      <c r="AT26" s="10">
        <v>0</v>
      </c>
      <c r="AU26" s="11">
        <v>154291395129</v>
      </c>
      <c r="AV26" s="10"/>
      <c r="AW26" s="11">
        <v>336815199013</v>
      </c>
      <c r="AX26" s="10"/>
      <c r="AY26" s="11">
        <v>205795085977</v>
      </c>
      <c r="BA26" s="10">
        <f t="shared" si="4"/>
        <v>0</v>
      </c>
      <c r="BB26" s="11">
        <f t="shared" si="5"/>
        <v>420737027460</v>
      </c>
      <c r="BE26" s="16"/>
      <c r="BF26" s="17" t="s">
        <v>166</v>
      </c>
      <c r="BG26" s="17"/>
      <c r="BH26" s="3"/>
      <c r="BI26" s="3"/>
      <c r="BJ26" s="3"/>
      <c r="BK26" s="4"/>
    </row>
    <row r="27" spans="1:63" ht="15" customHeight="1">
      <c r="A27" s="31"/>
      <c r="B27" s="16"/>
      <c r="C27" s="17"/>
      <c r="D27" s="17" t="s">
        <v>648</v>
      </c>
      <c r="E27" s="17" t="s">
        <v>662</v>
      </c>
      <c r="F27" s="3"/>
      <c r="G27" s="3"/>
      <c r="H27" s="4"/>
      <c r="I27" s="31"/>
      <c r="J27" s="16"/>
      <c r="K27" s="17"/>
      <c r="L27" s="17" t="s">
        <v>311</v>
      </c>
      <c r="M27" s="17" t="s">
        <v>313</v>
      </c>
      <c r="N27" s="3"/>
      <c r="O27" s="3"/>
      <c r="P27" s="4"/>
      <c r="Q27" s="145">
        <v>749369561743</v>
      </c>
      <c r="R27" s="146"/>
      <c r="S27" s="145">
        <v>414743494418</v>
      </c>
      <c r="T27" s="146"/>
      <c r="X27" s="142">
        <v>749369561743</v>
      </c>
      <c r="Y27" s="142"/>
      <c r="Z27" s="142">
        <v>414743494418</v>
      </c>
      <c r="AA27" s="142">
        <v>0</v>
      </c>
      <c r="AB27" s="121">
        <f t="shared" si="0"/>
        <v>0</v>
      </c>
      <c r="AC27" s="121">
        <f t="shared" si="1"/>
        <v>0</v>
      </c>
      <c r="AD27" s="121">
        <f t="shared" si="2"/>
        <v>0</v>
      </c>
      <c r="AE27" s="121">
        <f t="shared" si="3"/>
        <v>0</v>
      </c>
      <c r="AH27" s="10">
        <v>148077864593</v>
      </c>
      <c r="AI27" s="11" t="s">
        <v>0</v>
      </c>
      <c r="AJ27" s="10">
        <v>146143601174</v>
      </c>
      <c r="AK27" s="11">
        <v>0</v>
      </c>
      <c r="AL27" s="10">
        <v>121394658630</v>
      </c>
      <c r="AM27" s="11">
        <v>0</v>
      </c>
      <c r="AN27" s="10">
        <v>184152888474</v>
      </c>
      <c r="AO27" s="11">
        <v>0</v>
      </c>
      <c r="AP27" s="10">
        <v>128051808010</v>
      </c>
      <c r="AQ27" s="11"/>
      <c r="AR27" s="10">
        <v>131300653628</v>
      </c>
      <c r="AS27" s="11">
        <v>0</v>
      </c>
      <c r="AT27" s="10">
        <v>155391032780</v>
      </c>
      <c r="AU27" s="11">
        <v>0</v>
      </c>
      <c r="AV27" s="10">
        <v>321224361702</v>
      </c>
      <c r="AW27" s="11"/>
      <c r="AX27" s="10">
        <v>212434646778</v>
      </c>
      <c r="AY27" s="11"/>
      <c r="BA27" s="10">
        <f t="shared" si="4"/>
        <v>414743494418</v>
      </c>
      <c r="BB27" s="11">
        <f t="shared" si="5"/>
        <v>0</v>
      </c>
      <c r="BE27" s="16"/>
      <c r="BF27" s="17"/>
      <c r="BG27" s="17" t="s">
        <v>289</v>
      </c>
      <c r="BH27" s="17" t="s">
        <v>313</v>
      </c>
      <c r="BI27" s="3"/>
      <c r="BJ27" s="3"/>
      <c r="BK27" s="4"/>
    </row>
    <row r="28" spans="1:63" ht="15" customHeight="1">
      <c r="A28" s="31"/>
      <c r="B28" s="16"/>
      <c r="C28" s="17"/>
      <c r="D28" s="17" t="s">
        <v>291</v>
      </c>
      <c r="E28" s="17" t="s">
        <v>663</v>
      </c>
      <c r="F28" s="3"/>
      <c r="G28" s="3"/>
      <c r="H28" s="4"/>
      <c r="I28" s="31"/>
      <c r="J28" s="16"/>
      <c r="K28" s="17"/>
      <c r="L28" s="17" t="s">
        <v>312</v>
      </c>
      <c r="M28" s="17" t="s">
        <v>314</v>
      </c>
      <c r="N28" s="3"/>
      <c r="O28" s="3"/>
      <c r="P28" s="4"/>
      <c r="Q28" s="145">
        <v>7255380358</v>
      </c>
      <c r="R28" s="146"/>
      <c r="S28" s="145">
        <v>5143456243</v>
      </c>
      <c r="T28" s="146"/>
      <c r="X28" s="142">
        <v>7255380358</v>
      </c>
      <c r="Y28" s="142"/>
      <c r="Z28" s="142">
        <v>5143456243</v>
      </c>
      <c r="AA28" s="142">
        <v>0</v>
      </c>
      <c r="AB28" s="121">
        <f t="shared" si="0"/>
        <v>0</v>
      </c>
      <c r="AC28" s="121">
        <f t="shared" si="1"/>
        <v>0</v>
      </c>
      <c r="AD28" s="121">
        <f t="shared" si="2"/>
        <v>0</v>
      </c>
      <c r="AE28" s="121">
        <f t="shared" si="3"/>
        <v>0</v>
      </c>
      <c r="AH28" s="10">
        <v>4704540612</v>
      </c>
      <c r="AI28" s="11"/>
      <c r="AJ28" s="10">
        <v>82323110</v>
      </c>
      <c r="AK28" s="11">
        <v>0</v>
      </c>
      <c r="AL28" s="10">
        <v>-2275515634</v>
      </c>
      <c r="AM28" s="11">
        <v>0</v>
      </c>
      <c r="AN28" s="10">
        <v>-1224897248</v>
      </c>
      <c r="AO28" s="11">
        <v>0</v>
      </c>
      <c r="AP28" s="10">
        <v>1630414963</v>
      </c>
      <c r="AQ28" s="11"/>
      <c r="AR28" s="10">
        <v>4858262707</v>
      </c>
      <c r="AS28" s="11">
        <v>0</v>
      </c>
      <c r="AT28" s="10">
        <v>-1345221427</v>
      </c>
      <c r="AU28" s="11">
        <v>0</v>
      </c>
      <c r="AV28" s="10">
        <v>10230654782</v>
      </c>
      <c r="AW28" s="11"/>
      <c r="AX28" s="10">
        <v>-4583062887</v>
      </c>
      <c r="AY28" s="11"/>
      <c r="BA28" s="10">
        <f t="shared" si="4"/>
        <v>5143456243</v>
      </c>
      <c r="BB28" s="11">
        <f t="shared" si="5"/>
        <v>0</v>
      </c>
      <c r="BE28" s="16"/>
      <c r="BF28" s="17"/>
      <c r="BG28" s="17" t="s">
        <v>291</v>
      </c>
      <c r="BH28" s="17" t="s">
        <v>314</v>
      </c>
      <c r="BI28" s="3"/>
      <c r="BJ28" s="3"/>
      <c r="BK28" s="4"/>
    </row>
    <row r="29" spans="1:63" ht="15" customHeight="1">
      <c r="A29" s="31"/>
      <c r="B29" s="16"/>
      <c r="C29" s="17"/>
      <c r="D29" s="17" t="s">
        <v>299</v>
      </c>
      <c r="E29" s="17" t="s">
        <v>664</v>
      </c>
      <c r="F29" s="3"/>
      <c r="G29" s="3"/>
      <c r="H29" s="4"/>
      <c r="I29" s="31"/>
      <c r="J29" s="16"/>
      <c r="K29" s="17"/>
      <c r="L29" s="17" t="s">
        <v>299</v>
      </c>
      <c r="M29" s="17" t="s">
        <v>315</v>
      </c>
      <c r="N29" s="3"/>
      <c r="O29" s="3"/>
      <c r="P29" s="4"/>
      <c r="Q29" s="145">
        <v>390632500</v>
      </c>
      <c r="R29" s="146"/>
      <c r="S29" s="145">
        <v>207859306</v>
      </c>
      <c r="T29" s="146"/>
      <c r="X29" s="142">
        <v>390632500</v>
      </c>
      <c r="Y29" s="142"/>
      <c r="Z29" s="142">
        <v>207859306</v>
      </c>
      <c r="AA29" s="142">
        <v>0</v>
      </c>
      <c r="AB29" s="121">
        <f t="shared" si="0"/>
        <v>0</v>
      </c>
      <c r="AC29" s="121">
        <f t="shared" si="1"/>
        <v>0</v>
      </c>
      <c r="AD29" s="121">
        <f t="shared" si="2"/>
        <v>0</v>
      </c>
      <c r="AE29" s="121">
        <f t="shared" si="3"/>
        <v>0</v>
      </c>
      <c r="AH29" s="10">
        <v>241409940</v>
      </c>
      <c r="AI29" s="11" t="s">
        <v>0</v>
      </c>
      <c r="AJ29" s="10">
        <v>93712159</v>
      </c>
      <c r="AK29" s="11">
        <v>0</v>
      </c>
      <c r="AL29" s="10">
        <v>8308444</v>
      </c>
      <c r="AM29" s="11">
        <v>0</v>
      </c>
      <c r="AN29" s="10">
        <v>1278163538</v>
      </c>
      <c r="AO29" s="11">
        <v>0</v>
      </c>
      <c r="AP29" s="10">
        <v>8173166</v>
      </c>
      <c r="AQ29" s="11"/>
      <c r="AR29" s="10">
        <v>87494098</v>
      </c>
      <c r="AS29" s="11">
        <v>0</v>
      </c>
      <c r="AT29" s="10">
        <v>112192042</v>
      </c>
      <c r="AU29" s="11">
        <v>0</v>
      </c>
      <c r="AV29" s="10">
        <v>24129168</v>
      </c>
      <c r="AW29" s="11"/>
      <c r="AX29" s="10">
        <v>366503332</v>
      </c>
      <c r="AY29" s="11"/>
      <c r="BA29" s="10">
        <f t="shared" si="4"/>
        <v>207859306</v>
      </c>
      <c r="BB29" s="11">
        <f t="shared" si="5"/>
        <v>0</v>
      </c>
      <c r="BE29" s="16"/>
      <c r="BF29" s="17"/>
      <c r="BG29" s="17" t="s">
        <v>299</v>
      </c>
      <c r="BH29" s="17" t="s">
        <v>315</v>
      </c>
      <c r="BI29" s="3"/>
      <c r="BJ29" s="3"/>
      <c r="BK29" s="4"/>
    </row>
    <row r="30" spans="1:63" ht="15" customHeight="1">
      <c r="A30" s="31"/>
      <c r="B30" s="16"/>
      <c r="C30" s="17"/>
      <c r="D30" s="17" t="s">
        <v>300</v>
      </c>
      <c r="E30" s="17" t="s">
        <v>665</v>
      </c>
      <c r="F30" s="3"/>
      <c r="G30" s="3"/>
      <c r="H30" s="4"/>
      <c r="I30" s="31"/>
      <c r="J30" s="16"/>
      <c r="K30" s="17"/>
      <c r="L30" s="17" t="s">
        <v>300</v>
      </c>
      <c r="M30" s="17" t="s">
        <v>316</v>
      </c>
      <c r="N30" s="3"/>
      <c r="O30" s="3"/>
      <c r="P30" s="4"/>
      <c r="Q30" s="145">
        <v>465888324</v>
      </c>
      <c r="R30" s="146"/>
      <c r="S30" s="145">
        <v>642217493</v>
      </c>
      <c r="T30" s="146"/>
      <c r="X30" s="142">
        <v>465888324</v>
      </c>
      <c r="Y30" s="142"/>
      <c r="Z30" s="142">
        <v>642217493</v>
      </c>
      <c r="AA30" s="142">
        <v>0</v>
      </c>
      <c r="AB30" s="121">
        <f t="shared" si="0"/>
        <v>0</v>
      </c>
      <c r="AC30" s="121">
        <f t="shared" si="1"/>
        <v>0</v>
      </c>
      <c r="AD30" s="121">
        <f t="shared" si="2"/>
        <v>0</v>
      </c>
      <c r="AE30" s="121">
        <f t="shared" si="3"/>
        <v>0</v>
      </c>
      <c r="AH30" s="10">
        <v>115756497</v>
      </c>
      <c r="AI30" s="11"/>
      <c r="AJ30" s="10">
        <v>665267530</v>
      </c>
      <c r="AK30" s="11">
        <v>0</v>
      </c>
      <c r="AL30" s="10">
        <v>209295179</v>
      </c>
      <c r="AM30" s="11">
        <v>0</v>
      </c>
      <c r="AN30" s="10">
        <v>-990319206</v>
      </c>
      <c r="AO30" s="11">
        <v>0</v>
      </c>
      <c r="AP30" s="10">
        <v>39428000</v>
      </c>
      <c r="AQ30" s="11"/>
      <c r="AR30" s="10">
        <v>469397759</v>
      </c>
      <c r="AS30" s="11">
        <v>0</v>
      </c>
      <c r="AT30" s="10">
        <v>133391734</v>
      </c>
      <c r="AU30" s="11">
        <v>0</v>
      </c>
      <c r="AV30" s="10">
        <v>5336053361</v>
      </c>
      <c r="AW30" s="11"/>
      <c r="AX30" s="10">
        <v>-2423001246</v>
      </c>
      <c r="AY30" s="11"/>
      <c r="BA30" s="10">
        <f t="shared" si="4"/>
        <v>642217493</v>
      </c>
      <c r="BB30" s="11">
        <f t="shared" si="5"/>
        <v>0</v>
      </c>
      <c r="BE30" s="16"/>
      <c r="BF30" s="17"/>
      <c r="BG30" s="17" t="s">
        <v>300</v>
      </c>
      <c r="BH30" s="17" t="s">
        <v>316</v>
      </c>
      <c r="BI30" s="3"/>
      <c r="BJ30" s="3"/>
      <c r="BK30" s="4"/>
    </row>
    <row r="31" spans="1:63" ht="15" customHeight="1">
      <c r="B31" s="16"/>
      <c r="C31" s="17" t="s">
        <v>666</v>
      </c>
      <c r="D31" s="17"/>
      <c r="E31" s="3"/>
      <c r="F31" s="3"/>
      <c r="G31" s="3"/>
      <c r="H31" s="4"/>
      <c r="J31" s="16"/>
      <c r="K31" s="17" t="s">
        <v>2</v>
      </c>
      <c r="L31" s="17"/>
      <c r="M31" s="3"/>
      <c r="N31" s="3"/>
      <c r="O31" s="3"/>
      <c r="P31" s="4"/>
      <c r="Q31" s="145"/>
      <c r="R31" s="146">
        <f>SUM(Q32:Q35)</f>
        <v>75080380821</v>
      </c>
      <c r="S31" s="145">
        <v>0</v>
      </c>
      <c r="T31" s="146">
        <f>SUM(S32:S35)</f>
        <v>52860346433</v>
      </c>
      <c r="X31" s="142"/>
      <c r="Y31" s="142">
        <v>75080380821</v>
      </c>
      <c r="Z31" s="142">
        <v>0</v>
      </c>
      <c r="AA31" s="142">
        <v>52860346433</v>
      </c>
      <c r="AB31" s="121">
        <f t="shared" si="0"/>
        <v>0</v>
      </c>
      <c r="AC31" s="121">
        <f t="shared" si="1"/>
        <v>0</v>
      </c>
      <c r="AD31" s="121">
        <f t="shared" si="2"/>
        <v>0</v>
      </c>
      <c r="AE31" s="121">
        <f t="shared" si="3"/>
        <v>0</v>
      </c>
      <c r="AH31" s="10"/>
      <c r="AI31" s="11">
        <f>SUM(AH32:AH35)</f>
        <v>14583719853</v>
      </c>
      <c r="AJ31" s="10">
        <v>0</v>
      </c>
      <c r="AK31" s="11">
        <v>16666197013</v>
      </c>
      <c r="AL31" s="10">
        <v>0</v>
      </c>
      <c r="AM31" s="11">
        <v>17057326835</v>
      </c>
      <c r="AN31" s="10">
        <v>0</v>
      </c>
      <c r="AO31" s="11">
        <v>15733135965</v>
      </c>
      <c r="AP31" s="10"/>
      <c r="AQ31" s="11">
        <v>15958147618</v>
      </c>
      <c r="AR31" s="10">
        <v>0</v>
      </c>
      <c r="AS31" s="11">
        <v>16866646856</v>
      </c>
      <c r="AT31" s="10">
        <v>0</v>
      </c>
      <c r="AU31" s="11">
        <v>20035551959</v>
      </c>
      <c r="AV31" s="10"/>
      <c r="AW31" s="11">
        <v>22640746546</v>
      </c>
      <c r="AX31" s="10"/>
      <c r="AY31" s="11">
        <v>24013974979</v>
      </c>
      <c r="BA31" s="10">
        <f t="shared" si="4"/>
        <v>0</v>
      </c>
      <c r="BB31" s="11">
        <f t="shared" si="5"/>
        <v>52860346433</v>
      </c>
      <c r="BE31" s="16"/>
      <c r="BF31" s="17" t="s">
        <v>2</v>
      </c>
      <c r="BG31" s="17"/>
      <c r="BH31" s="3"/>
      <c r="BI31" s="3"/>
      <c r="BJ31" s="3"/>
      <c r="BK31" s="4"/>
    </row>
    <row r="32" spans="1:63" ht="15" customHeight="1">
      <c r="B32" s="16"/>
      <c r="C32" s="17"/>
      <c r="D32" s="17" t="s">
        <v>289</v>
      </c>
      <c r="E32" s="17" t="s">
        <v>667</v>
      </c>
      <c r="F32" s="3"/>
      <c r="G32" s="3"/>
      <c r="H32" s="4"/>
      <c r="J32" s="16"/>
      <c r="K32" s="17"/>
      <c r="L32" s="17" t="s">
        <v>289</v>
      </c>
      <c r="M32" s="17" t="s">
        <v>317</v>
      </c>
      <c r="N32" s="3"/>
      <c r="O32" s="3"/>
      <c r="P32" s="4"/>
      <c r="Q32" s="145">
        <v>1224108067</v>
      </c>
      <c r="R32" s="146"/>
      <c r="S32" s="145">
        <v>1866704402</v>
      </c>
      <c r="T32" s="146"/>
      <c r="X32" s="142">
        <v>1224108067</v>
      </c>
      <c r="Y32" s="142"/>
      <c r="Z32" s="142">
        <v>1866704402</v>
      </c>
      <c r="AA32" s="142">
        <v>0</v>
      </c>
      <c r="AB32" s="121">
        <f t="shared" si="0"/>
        <v>0</v>
      </c>
      <c r="AC32" s="121">
        <f t="shared" si="1"/>
        <v>0</v>
      </c>
      <c r="AD32" s="121">
        <f t="shared" si="2"/>
        <v>0</v>
      </c>
      <c r="AE32" s="121">
        <f t="shared" si="3"/>
        <v>0</v>
      </c>
      <c r="AH32" s="10">
        <v>571985630</v>
      </c>
      <c r="AI32" s="11" t="s">
        <v>0</v>
      </c>
      <c r="AJ32" s="10">
        <v>785368096</v>
      </c>
      <c r="AK32" s="11">
        <v>0</v>
      </c>
      <c r="AL32" s="10">
        <v>785585552</v>
      </c>
      <c r="AM32" s="11">
        <v>0</v>
      </c>
      <c r="AN32" s="10">
        <v>670933431</v>
      </c>
      <c r="AO32" s="11">
        <v>0</v>
      </c>
      <c r="AP32" s="10">
        <v>632584775</v>
      </c>
      <c r="AQ32" s="11"/>
      <c r="AR32" s="10">
        <v>508848820</v>
      </c>
      <c r="AS32" s="11">
        <v>0</v>
      </c>
      <c r="AT32" s="10">
        <v>725270807</v>
      </c>
      <c r="AU32" s="11">
        <v>0</v>
      </c>
      <c r="AV32" s="10">
        <v>527388112</v>
      </c>
      <c r="AW32" s="11"/>
      <c r="AX32" s="10">
        <v>377529008</v>
      </c>
      <c r="AY32" s="11"/>
      <c r="BA32" s="10">
        <f t="shared" si="4"/>
        <v>1866704402</v>
      </c>
      <c r="BB32" s="11">
        <f t="shared" si="5"/>
        <v>0</v>
      </c>
      <c r="BE32" s="16"/>
      <c r="BF32" s="17"/>
      <c r="BG32" s="17" t="s">
        <v>289</v>
      </c>
      <c r="BH32" s="17" t="s">
        <v>317</v>
      </c>
      <c r="BI32" s="3"/>
      <c r="BJ32" s="3"/>
      <c r="BK32" s="4"/>
    </row>
    <row r="33" spans="1:63" ht="15" customHeight="1">
      <c r="B33" s="16"/>
      <c r="C33" s="17"/>
      <c r="D33" s="17" t="s">
        <v>672</v>
      </c>
      <c r="E33" s="17" t="s">
        <v>668</v>
      </c>
      <c r="F33" s="3"/>
      <c r="G33" s="3"/>
      <c r="H33" s="4"/>
      <c r="J33" s="16"/>
      <c r="K33" s="17"/>
      <c r="L33" s="17" t="s">
        <v>757</v>
      </c>
      <c r="M33" s="17" t="s">
        <v>318</v>
      </c>
      <c r="N33" s="3"/>
      <c r="O33" s="3"/>
      <c r="P33" s="4"/>
      <c r="Q33" s="145">
        <v>28445315180</v>
      </c>
      <c r="R33" s="146"/>
      <c r="S33" s="145">
        <v>22369186681</v>
      </c>
      <c r="T33" s="146"/>
      <c r="X33" s="142">
        <v>28445315180</v>
      </c>
      <c r="Y33" s="142"/>
      <c r="Z33" s="142">
        <v>22369186681</v>
      </c>
      <c r="AA33" s="142">
        <v>0</v>
      </c>
      <c r="AB33" s="121">
        <f t="shared" si="0"/>
        <v>0</v>
      </c>
      <c r="AC33" s="121">
        <f t="shared" si="1"/>
        <v>0</v>
      </c>
      <c r="AD33" s="121">
        <f t="shared" si="2"/>
        <v>0</v>
      </c>
      <c r="AE33" s="121">
        <f t="shared" si="3"/>
        <v>0</v>
      </c>
      <c r="AH33" s="10">
        <v>5456365526</v>
      </c>
      <c r="AI33" s="11" t="s">
        <v>0</v>
      </c>
      <c r="AJ33" s="10">
        <v>6443870389</v>
      </c>
      <c r="AK33" s="11">
        <v>0</v>
      </c>
      <c r="AL33" s="10">
        <v>6490969968</v>
      </c>
      <c r="AM33" s="11">
        <v>0</v>
      </c>
      <c r="AN33" s="10">
        <v>6539248706</v>
      </c>
      <c r="AO33" s="11"/>
      <c r="AP33" s="10">
        <v>6423174337</v>
      </c>
      <c r="AQ33" s="11"/>
      <c r="AR33" s="10">
        <v>7246529333</v>
      </c>
      <c r="AS33" s="11">
        <v>0</v>
      </c>
      <c r="AT33" s="10">
        <v>8699483011</v>
      </c>
      <c r="AU33" s="11">
        <v>0</v>
      </c>
      <c r="AV33" s="10">
        <v>8885482475</v>
      </c>
      <c r="AW33" s="11"/>
      <c r="AX33" s="10">
        <v>10206288820</v>
      </c>
      <c r="AY33" s="11"/>
      <c r="BA33" s="10">
        <f t="shared" si="4"/>
        <v>22369186681</v>
      </c>
      <c r="BB33" s="11">
        <f t="shared" si="5"/>
        <v>0</v>
      </c>
      <c r="BE33" s="16"/>
      <c r="BF33" s="17"/>
      <c r="BG33" s="17" t="s">
        <v>291</v>
      </c>
      <c r="BH33" s="17" t="s">
        <v>318</v>
      </c>
      <c r="BI33" s="3"/>
      <c r="BJ33" s="3"/>
      <c r="BK33" s="4"/>
    </row>
    <row r="34" spans="1:63" ht="15" customHeight="1">
      <c r="A34" s="30"/>
      <c r="B34" s="16"/>
      <c r="C34" s="17"/>
      <c r="D34" s="17" t="s">
        <v>717</v>
      </c>
      <c r="E34" s="17" t="s">
        <v>669</v>
      </c>
      <c r="F34" s="3"/>
      <c r="G34" s="3"/>
      <c r="H34" s="4"/>
      <c r="I34" s="30"/>
      <c r="J34" s="16"/>
      <c r="K34" s="17"/>
      <c r="L34" s="17" t="s">
        <v>758</v>
      </c>
      <c r="M34" s="17" t="s">
        <v>319</v>
      </c>
      <c r="N34" s="3"/>
      <c r="O34" s="3"/>
      <c r="P34" s="4"/>
      <c r="Q34" s="145">
        <v>42288050253</v>
      </c>
      <c r="R34" s="146"/>
      <c r="S34" s="145">
        <v>26829236687</v>
      </c>
      <c r="T34" s="146"/>
      <c r="X34" s="142">
        <v>42288050253</v>
      </c>
      <c r="Y34" s="142"/>
      <c r="Z34" s="142">
        <v>26829236687</v>
      </c>
      <c r="AA34" s="142">
        <v>0</v>
      </c>
      <c r="AB34" s="121">
        <f t="shared" si="0"/>
        <v>0</v>
      </c>
      <c r="AC34" s="121">
        <f t="shared" si="1"/>
        <v>0</v>
      </c>
      <c r="AD34" s="121">
        <f t="shared" si="2"/>
        <v>0</v>
      </c>
      <c r="AE34" s="121">
        <f t="shared" si="3"/>
        <v>0</v>
      </c>
      <c r="AH34" s="10">
        <v>8337339089</v>
      </c>
      <c r="AI34" s="11" t="s">
        <v>0</v>
      </c>
      <c r="AJ34" s="10">
        <v>8850550557</v>
      </c>
      <c r="AK34" s="11">
        <v>0</v>
      </c>
      <c r="AL34" s="10">
        <v>9353158910</v>
      </c>
      <c r="AM34" s="11">
        <v>0</v>
      </c>
      <c r="AN34" s="10">
        <v>8233688385</v>
      </c>
      <c r="AO34" s="11"/>
      <c r="AP34" s="10">
        <v>8582019801</v>
      </c>
      <c r="AQ34" s="11"/>
      <c r="AR34" s="10">
        <v>8716552221</v>
      </c>
      <c r="AS34" s="11">
        <v>0</v>
      </c>
      <c r="AT34" s="10">
        <v>9530664665</v>
      </c>
      <c r="AU34" s="11">
        <v>0</v>
      </c>
      <c r="AV34" s="10">
        <v>12033570026</v>
      </c>
      <c r="AW34" s="11"/>
      <c r="AX34" s="10">
        <v>12425875134</v>
      </c>
      <c r="AY34" s="11"/>
      <c r="BA34" s="10">
        <f t="shared" si="4"/>
        <v>26829236687</v>
      </c>
      <c r="BB34" s="11">
        <f t="shared" si="5"/>
        <v>0</v>
      </c>
      <c r="BE34" s="16"/>
      <c r="BF34" s="17"/>
      <c r="BG34" s="17" t="s">
        <v>470</v>
      </c>
      <c r="BH34" s="17" t="s">
        <v>319</v>
      </c>
      <c r="BI34" s="3"/>
      <c r="BJ34" s="3"/>
      <c r="BK34" s="4"/>
    </row>
    <row r="35" spans="1:63" ht="15" customHeight="1">
      <c r="B35" s="16"/>
      <c r="C35" s="17"/>
      <c r="D35" s="17" t="s">
        <v>759</v>
      </c>
      <c r="E35" s="17" t="s">
        <v>670</v>
      </c>
      <c r="F35" s="3"/>
      <c r="G35" s="3"/>
      <c r="H35" s="4"/>
      <c r="J35" s="16"/>
      <c r="K35" s="17"/>
      <c r="L35" s="17" t="s">
        <v>759</v>
      </c>
      <c r="M35" s="17" t="s">
        <v>320</v>
      </c>
      <c r="N35" s="3"/>
      <c r="O35" s="3"/>
      <c r="P35" s="4"/>
      <c r="Q35" s="145">
        <v>3122907321</v>
      </c>
      <c r="R35" s="146"/>
      <c r="S35" s="145">
        <v>1795218663</v>
      </c>
      <c r="T35" s="146"/>
      <c r="X35" s="142">
        <v>3122907321</v>
      </c>
      <c r="Y35" s="142"/>
      <c r="Z35" s="142">
        <v>1795218663</v>
      </c>
      <c r="AA35" s="142">
        <v>0</v>
      </c>
      <c r="AB35" s="121">
        <f t="shared" si="0"/>
        <v>0</v>
      </c>
      <c r="AC35" s="121">
        <f t="shared" si="1"/>
        <v>0</v>
      </c>
      <c r="AD35" s="121">
        <f t="shared" si="2"/>
        <v>0</v>
      </c>
      <c r="AE35" s="121">
        <f t="shared" si="3"/>
        <v>0</v>
      </c>
      <c r="AH35" s="10">
        <v>218029608</v>
      </c>
      <c r="AI35" s="11" t="s">
        <v>0</v>
      </c>
      <c r="AJ35" s="10">
        <v>586407971</v>
      </c>
      <c r="AK35" s="11">
        <v>0</v>
      </c>
      <c r="AL35" s="10">
        <v>427612405</v>
      </c>
      <c r="AM35" s="11">
        <v>0</v>
      </c>
      <c r="AN35" s="10">
        <v>289265443</v>
      </c>
      <c r="AO35" s="11"/>
      <c r="AP35" s="10">
        <v>320368705</v>
      </c>
      <c r="AQ35" s="11"/>
      <c r="AR35" s="10">
        <v>394716482</v>
      </c>
      <c r="AS35" s="11">
        <v>0</v>
      </c>
      <c r="AT35" s="10">
        <v>1080133476</v>
      </c>
      <c r="AU35" s="11">
        <v>0</v>
      </c>
      <c r="AV35" s="10">
        <v>1194305933</v>
      </c>
      <c r="AW35" s="11"/>
      <c r="AX35" s="10">
        <v>1004282017</v>
      </c>
      <c r="AY35" s="11"/>
      <c r="BA35" s="10">
        <f t="shared" si="4"/>
        <v>1795218663</v>
      </c>
      <c r="BB35" s="11">
        <f t="shared" si="5"/>
        <v>0</v>
      </c>
      <c r="BE35" s="16"/>
      <c r="BF35" s="17"/>
      <c r="BG35" s="17" t="s">
        <v>759</v>
      </c>
      <c r="BH35" s="17" t="s">
        <v>320</v>
      </c>
      <c r="BI35" s="3"/>
      <c r="BJ35" s="3"/>
      <c r="BK35" s="4"/>
    </row>
    <row r="36" spans="1:63" ht="15" customHeight="1">
      <c r="B36" s="16"/>
      <c r="C36" s="17" t="s">
        <v>889</v>
      </c>
      <c r="D36" s="17"/>
      <c r="E36" s="17"/>
      <c r="F36" s="3"/>
      <c r="G36" s="3"/>
      <c r="H36" s="4"/>
      <c r="J36" s="16"/>
      <c r="K36" s="17" t="s">
        <v>813</v>
      </c>
      <c r="L36" s="17"/>
      <c r="M36" s="17"/>
      <c r="N36" s="3"/>
      <c r="O36" s="3"/>
      <c r="P36" s="4"/>
      <c r="Q36" s="145"/>
      <c r="R36" s="146">
        <f>SUM(Q37)</f>
        <v>0</v>
      </c>
      <c r="S36" s="145">
        <v>0</v>
      </c>
      <c r="T36" s="146">
        <f>SUM(S37)</f>
        <v>0</v>
      </c>
      <c r="X36" s="142"/>
      <c r="Y36" s="142"/>
      <c r="Z36" s="142">
        <v>0</v>
      </c>
      <c r="AA36" s="142">
        <v>0</v>
      </c>
      <c r="AB36" s="121">
        <f t="shared" ref="AB36:AB37" si="10">IFERROR(X36-Q36,0)</f>
        <v>0</v>
      </c>
      <c r="AC36" s="121">
        <f t="shared" ref="AC36:AC37" si="11">IFERROR(Y36-R36,0)</f>
        <v>0</v>
      </c>
      <c r="AD36" s="121">
        <f t="shared" ref="AD36:AD37" si="12">IFERROR(Z36-S36,0)</f>
        <v>0</v>
      </c>
      <c r="AE36" s="121">
        <f t="shared" ref="AE36:AE37" si="13">IFERROR(AA36-T36,0)</f>
        <v>0</v>
      </c>
      <c r="AH36" s="10"/>
      <c r="AI36" s="11"/>
      <c r="AJ36" s="10"/>
      <c r="AK36" s="11"/>
      <c r="AL36" s="10"/>
      <c r="AM36" s="11">
        <v>79885923</v>
      </c>
      <c r="AN36" s="10"/>
      <c r="AO36" s="11">
        <v>-79885923</v>
      </c>
      <c r="AP36" s="10"/>
      <c r="AQ36" s="11"/>
      <c r="AR36" s="10">
        <v>0</v>
      </c>
      <c r="AS36" s="11">
        <v>0</v>
      </c>
      <c r="AT36" s="10">
        <v>0</v>
      </c>
      <c r="AU36" s="11">
        <v>0</v>
      </c>
      <c r="AV36" s="10"/>
      <c r="AW36" s="11">
        <v>0</v>
      </c>
      <c r="AX36" s="10"/>
      <c r="AY36" s="11">
        <v>0</v>
      </c>
      <c r="BA36" s="10">
        <f t="shared" si="4"/>
        <v>0</v>
      </c>
      <c r="BB36" s="11">
        <f t="shared" si="5"/>
        <v>0</v>
      </c>
      <c r="BE36" s="16"/>
      <c r="BF36" s="17" t="s">
        <v>813</v>
      </c>
      <c r="BG36" s="17"/>
      <c r="BH36" s="17"/>
      <c r="BI36" s="3"/>
      <c r="BJ36" s="3"/>
      <c r="BK36" s="4"/>
    </row>
    <row r="37" spans="1:63" ht="15" customHeight="1">
      <c r="B37" s="16"/>
      <c r="C37" s="17"/>
      <c r="D37" s="17" t="s">
        <v>288</v>
      </c>
      <c r="E37" s="17" t="s">
        <v>890</v>
      </c>
      <c r="F37" s="3"/>
      <c r="G37" s="3"/>
      <c r="H37" s="4"/>
      <c r="J37" s="16"/>
      <c r="K37" s="17"/>
      <c r="L37" s="17" t="s">
        <v>814</v>
      </c>
      <c r="M37" s="17" t="s">
        <v>817</v>
      </c>
      <c r="N37" s="3"/>
      <c r="O37" s="3"/>
      <c r="P37" s="4"/>
      <c r="Q37" s="145"/>
      <c r="R37" s="146"/>
      <c r="S37" s="145">
        <v>0</v>
      </c>
      <c r="T37" s="146"/>
      <c r="X37" s="142"/>
      <c r="Y37" s="142"/>
      <c r="Z37" s="142">
        <v>0</v>
      </c>
      <c r="AA37" s="142">
        <v>0</v>
      </c>
      <c r="AB37" s="121">
        <f t="shared" si="10"/>
        <v>0</v>
      </c>
      <c r="AC37" s="121">
        <f t="shared" si="11"/>
        <v>0</v>
      </c>
      <c r="AD37" s="121">
        <f t="shared" si="12"/>
        <v>0</v>
      </c>
      <c r="AE37" s="121">
        <f t="shared" si="13"/>
        <v>0</v>
      </c>
      <c r="AH37" s="10"/>
      <c r="AI37" s="11"/>
      <c r="AJ37" s="10"/>
      <c r="AK37" s="11"/>
      <c r="AL37" s="10">
        <v>79885923</v>
      </c>
      <c r="AM37" s="11"/>
      <c r="AN37" s="10">
        <v>-79885923</v>
      </c>
      <c r="AO37" s="11"/>
      <c r="AP37" s="10"/>
      <c r="AQ37" s="11"/>
      <c r="AR37" s="10">
        <v>0</v>
      </c>
      <c r="AS37" s="11">
        <v>0</v>
      </c>
      <c r="AT37" s="10">
        <v>0</v>
      </c>
      <c r="AU37" s="11">
        <v>0</v>
      </c>
      <c r="AV37" s="10"/>
      <c r="AW37" s="11"/>
      <c r="AX37" s="10"/>
      <c r="AY37" s="11"/>
      <c r="BA37" s="10">
        <f t="shared" si="4"/>
        <v>0</v>
      </c>
      <c r="BB37" s="11">
        <f t="shared" si="5"/>
        <v>0</v>
      </c>
      <c r="BE37" s="16"/>
      <c r="BF37" s="17"/>
      <c r="BG37" s="17" t="s">
        <v>289</v>
      </c>
      <c r="BH37" s="17" t="s">
        <v>817</v>
      </c>
      <c r="BI37" s="3"/>
      <c r="BJ37" s="3"/>
      <c r="BK37" s="4"/>
    </row>
    <row r="38" spans="1:63" ht="15" customHeight="1">
      <c r="B38" s="16"/>
      <c r="C38" s="17" t="s">
        <v>673</v>
      </c>
      <c r="D38" s="17"/>
      <c r="E38" s="3"/>
      <c r="F38" s="3"/>
      <c r="G38" s="3"/>
      <c r="H38" s="4"/>
      <c r="J38" s="16"/>
      <c r="K38" s="17" t="s">
        <v>815</v>
      </c>
      <c r="L38" s="17"/>
      <c r="M38" s="3"/>
      <c r="N38" s="3"/>
      <c r="O38" s="3"/>
      <c r="P38" s="4"/>
      <c r="Q38" s="145"/>
      <c r="R38" s="146">
        <f>SUM(Q39:Q40)</f>
        <v>10773162699</v>
      </c>
      <c r="S38" s="145">
        <v>0</v>
      </c>
      <c r="T38" s="146">
        <f>SUM(S39:S40)</f>
        <v>5512903119</v>
      </c>
      <c r="X38" s="142"/>
      <c r="Y38" s="142">
        <v>10773162699</v>
      </c>
      <c r="Z38" s="142">
        <v>0</v>
      </c>
      <c r="AA38" s="142">
        <v>5512903119</v>
      </c>
      <c r="AB38" s="121">
        <f t="shared" ref="AB38:AB69" si="14">IFERROR(X38-Q38,0)</f>
        <v>0</v>
      </c>
      <c r="AC38" s="121">
        <f t="shared" ref="AC38:AC69" si="15">IFERROR(Y38-R38,0)</f>
        <v>0</v>
      </c>
      <c r="AD38" s="121">
        <f t="shared" ref="AD38:AD69" si="16">IFERROR(Z38-S38,0)</f>
        <v>0</v>
      </c>
      <c r="AE38" s="121">
        <f t="shared" ref="AE38:AE69" si="17">IFERROR(AA38-T38,0)</f>
        <v>0</v>
      </c>
      <c r="AH38" s="10"/>
      <c r="AI38" s="11">
        <f>SUM(AH39:AH40)</f>
        <v>1957317469</v>
      </c>
      <c r="AJ38" s="10">
        <v>0</v>
      </c>
      <c r="AK38" s="11">
        <v>3301645807</v>
      </c>
      <c r="AL38" s="10">
        <v>0</v>
      </c>
      <c r="AM38" s="11">
        <v>-663955981</v>
      </c>
      <c r="AN38" s="10">
        <v>0</v>
      </c>
      <c r="AO38" s="11">
        <v>1119434568</v>
      </c>
      <c r="AP38" s="10"/>
      <c r="AQ38" s="11">
        <v>1090453037</v>
      </c>
      <c r="AR38" s="10">
        <v>0</v>
      </c>
      <c r="AS38" s="11">
        <v>1585648789</v>
      </c>
      <c r="AT38" s="10">
        <v>0</v>
      </c>
      <c r="AU38" s="11">
        <v>2836801293</v>
      </c>
      <c r="AV38" s="10"/>
      <c r="AW38" s="11">
        <v>5697024711</v>
      </c>
      <c r="AX38" s="10"/>
      <c r="AY38" s="11">
        <v>-1066978068</v>
      </c>
      <c r="BA38" s="10">
        <f t="shared" si="4"/>
        <v>0</v>
      </c>
      <c r="BB38" s="11">
        <f t="shared" si="5"/>
        <v>5512903119</v>
      </c>
      <c r="BE38" s="16"/>
      <c r="BF38" s="17" t="s">
        <v>815</v>
      </c>
      <c r="BG38" s="17"/>
      <c r="BH38" s="3"/>
      <c r="BI38" s="3"/>
      <c r="BJ38" s="3"/>
      <c r="BK38" s="4"/>
    </row>
    <row r="39" spans="1:63" ht="15" customHeight="1">
      <c r="B39" s="16"/>
      <c r="C39" s="17"/>
      <c r="D39" s="17" t="s">
        <v>671</v>
      </c>
      <c r="E39" s="17" t="s">
        <v>674</v>
      </c>
      <c r="F39" s="3"/>
      <c r="G39" s="3"/>
      <c r="H39" s="4"/>
      <c r="J39" s="16"/>
      <c r="K39" s="17"/>
      <c r="L39" s="17" t="s">
        <v>289</v>
      </c>
      <c r="M39" s="17" t="s">
        <v>321</v>
      </c>
      <c r="N39" s="3"/>
      <c r="O39" s="3"/>
      <c r="P39" s="4"/>
      <c r="Q39" s="145">
        <v>4149191259</v>
      </c>
      <c r="R39" s="146"/>
      <c r="S39" s="145">
        <v>452266652</v>
      </c>
      <c r="T39" s="146"/>
      <c r="X39" s="142">
        <v>4149191259</v>
      </c>
      <c r="Y39" s="142"/>
      <c r="Z39" s="142">
        <v>452266652</v>
      </c>
      <c r="AA39" s="142">
        <v>0</v>
      </c>
      <c r="AB39" s="121">
        <f t="shared" si="14"/>
        <v>0</v>
      </c>
      <c r="AC39" s="121">
        <f t="shared" si="15"/>
        <v>0</v>
      </c>
      <c r="AD39" s="121">
        <f t="shared" si="16"/>
        <v>0</v>
      </c>
      <c r="AE39" s="121">
        <f t="shared" si="17"/>
        <v>0</v>
      </c>
      <c r="AH39" s="10">
        <v>234675859</v>
      </c>
      <c r="AI39" s="11" t="s">
        <v>0</v>
      </c>
      <c r="AJ39" s="10">
        <v>362394033</v>
      </c>
      <c r="AK39" s="11">
        <v>0</v>
      </c>
      <c r="AL39" s="10">
        <v>487759381</v>
      </c>
      <c r="AM39" s="11">
        <v>0</v>
      </c>
      <c r="AN39" s="10">
        <v>136040618</v>
      </c>
      <c r="AO39" s="11">
        <v>0</v>
      </c>
      <c r="AP39" s="10">
        <v>1176404</v>
      </c>
      <c r="AQ39" s="11"/>
      <c r="AR39" s="10">
        <v>4972540</v>
      </c>
      <c r="AS39" s="11">
        <v>0</v>
      </c>
      <c r="AT39" s="10">
        <v>446117708</v>
      </c>
      <c r="AU39" s="11">
        <v>0</v>
      </c>
      <c r="AV39" s="10">
        <v>879132507</v>
      </c>
      <c r="AW39" s="11"/>
      <c r="AX39" s="10">
        <v>599769068</v>
      </c>
      <c r="AY39" s="11"/>
      <c r="BA39" s="10">
        <f t="shared" si="4"/>
        <v>452266652</v>
      </c>
      <c r="BB39" s="11">
        <f t="shared" si="5"/>
        <v>0</v>
      </c>
      <c r="BE39" s="16"/>
      <c r="BF39" s="17"/>
      <c r="BG39" s="17" t="s">
        <v>289</v>
      </c>
      <c r="BH39" s="17" t="s">
        <v>321</v>
      </c>
      <c r="BI39" s="3"/>
      <c r="BJ39" s="3"/>
      <c r="BK39" s="4"/>
    </row>
    <row r="40" spans="1:63" ht="15" customHeight="1">
      <c r="B40" s="16"/>
      <c r="C40" s="17"/>
      <c r="D40" s="17" t="s">
        <v>672</v>
      </c>
      <c r="E40" s="17" t="s">
        <v>675</v>
      </c>
      <c r="F40" s="3"/>
      <c r="G40" s="3"/>
      <c r="H40" s="4"/>
      <c r="J40" s="16"/>
      <c r="K40" s="17"/>
      <c r="L40" s="17" t="s">
        <v>291</v>
      </c>
      <c r="M40" s="17" t="s">
        <v>322</v>
      </c>
      <c r="N40" s="3"/>
      <c r="O40" s="3"/>
      <c r="P40" s="4"/>
      <c r="Q40" s="145">
        <v>6623971440</v>
      </c>
      <c r="R40" s="146"/>
      <c r="S40" s="145">
        <v>5060636467</v>
      </c>
      <c r="T40" s="146"/>
      <c r="X40" s="142">
        <v>6623971440</v>
      </c>
      <c r="Y40" s="142"/>
      <c r="Z40" s="142">
        <v>5060636467</v>
      </c>
      <c r="AA40" s="142">
        <v>0</v>
      </c>
      <c r="AB40" s="121">
        <f t="shared" si="14"/>
        <v>0</v>
      </c>
      <c r="AC40" s="121">
        <f t="shared" si="15"/>
        <v>0</v>
      </c>
      <c r="AD40" s="121">
        <f t="shared" si="16"/>
        <v>0</v>
      </c>
      <c r="AE40" s="121">
        <f t="shared" si="17"/>
        <v>0</v>
      </c>
      <c r="AH40" s="10">
        <v>1722641610</v>
      </c>
      <c r="AI40" s="11" t="s">
        <v>0</v>
      </c>
      <c r="AJ40" s="10">
        <v>2939251774</v>
      </c>
      <c r="AK40" s="11">
        <v>0</v>
      </c>
      <c r="AL40" s="10">
        <v>-1151715362</v>
      </c>
      <c r="AM40" s="11">
        <v>0</v>
      </c>
      <c r="AN40" s="10">
        <v>983393950</v>
      </c>
      <c r="AO40" s="11">
        <v>0</v>
      </c>
      <c r="AP40" s="10">
        <v>1089276633</v>
      </c>
      <c r="AQ40" s="11"/>
      <c r="AR40" s="10">
        <v>1580676249</v>
      </c>
      <c r="AS40" s="11">
        <v>0</v>
      </c>
      <c r="AT40" s="10">
        <v>2390683585</v>
      </c>
      <c r="AU40" s="11">
        <v>0</v>
      </c>
      <c r="AV40" s="10">
        <v>4817892204</v>
      </c>
      <c r="AW40" s="11"/>
      <c r="AX40" s="10">
        <v>-1666747136</v>
      </c>
      <c r="AY40" s="11"/>
      <c r="BA40" s="10">
        <f t="shared" si="4"/>
        <v>5060636467</v>
      </c>
      <c r="BB40" s="11">
        <f t="shared" si="5"/>
        <v>0</v>
      </c>
      <c r="BE40" s="16"/>
      <c r="BF40" s="17"/>
      <c r="BG40" s="17" t="s">
        <v>291</v>
      </c>
      <c r="BH40" s="17" t="s">
        <v>322</v>
      </c>
      <c r="BI40" s="3"/>
      <c r="BJ40" s="3"/>
      <c r="BK40" s="4"/>
    </row>
    <row r="41" spans="1:63" ht="15" customHeight="1">
      <c r="B41" s="18"/>
      <c r="C41" s="19" t="s">
        <v>676</v>
      </c>
      <c r="D41" s="19"/>
      <c r="E41" s="3"/>
      <c r="F41" s="3"/>
      <c r="G41" s="3"/>
      <c r="H41" s="4"/>
      <c r="J41" s="18"/>
      <c r="K41" s="19" t="s">
        <v>816</v>
      </c>
      <c r="L41" s="19"/>
      <c r="M41" s="3"/>
      <c r="N41" s="3"/>
      <c r="O41" s="3"/>
      <c r="P41" s="4"/>
      <c r="Q41" s="145"/>
      <c r="R41" s="146">
        <f>SUM(Q42:Q46)</f>
        <v>7362959923</v>
      </c>
      <c r="S41" s="145">
        <v>0</v>
      </c>
      <c r="T41" s="146">
        <f>SUM(S42:S46)</f>
        <v>4980040687</v>
      </c>
      <c r="X41" s="142"/>
      <c r="Y41" s="142">
        <v>7362959923</v>
      </c>
      <c r="Z41" s="142">
        <v>0</v>
      </c>
      <c r="AA41" s="142">
        <v>4980040687</v>
      </c>
      <c r="AB41" s="121">
        <f t="shared" si="14"/>
        <v>0</v>
      </c>
      <c r="AC41" s="121">
        <f t="shared" si="15"/>
        <v>0</v>
      </c>
      <c r="AD41" s="121">
        <f t="shared" si="16"/>
        <v>0</v>
      </c>
      <c r="AE41" s="121">
        <f t="shared" si="17"/>
        <v>0</v>
      </c>
      <c r="AH41" s="10"/>
      <c r="AI41" s="11">
        <f>SUM(AH42:AH46)</f>
        <v>1374418283</v>
      </c>
      <c r="AJ41" s="10">
        <v>0</v>
      </c>
      <c r="AK41" s="11">
        <v>1673894222</v>
      </c>
      <c r="AL41" s="10">
        <v>0</v>
      </c>
      <c r="AM41" s="11">
        <v>73313749</v>
      </c>
      <c r="AN41" s="10">
        <v>0</v>
      </c>
      <c r="AO41" s="11">
        <v>517287000</v>
      </c>
      <c r="AP41" s="10"/>
      <c r="AQ41" s="11">
        <v>2135177444</v>
      </c>
      <c r="AR41" s="10">
        <v>0</v>
      </c>
      <c r="AS41" s="11">
        <v>3426612169</v>
      </c>
      <c r="AT41" s="10">
        <v>0</v>
      </c>
      <c r="AU41" s="11">
        <v>-581748926</v>
      </c>
      <c r="AV41" s="10"/>
      <c r="AW41" s="11">
        <v>4485391853</v>
      </c>
      <c r="AX41" s="10"/>
      <c r="AY41" s="11">
        <v>1265952596</v>
      </c>
      <c r="BA41" s="10">
        <f t="shared" si="4"/>
        <v>0</v>
      </c>
      <c r="BB41" s="11">
        <f t="shared" si="5"/>
        <v>4980040687</v>
      </c>
      <c r="BE41" s="18"/>
      <c r="BF41" s="19" t="s">
        <v>816</v>
      </c>
      <c r="BG41" s="19"/>
      <c r="BH41" s="3"/>
      <c r="BI41" s="3"/>
      <c r="BJ41" s="3"/>
      <c r="BK41" s="4"/>
    </row>
    <row r="42" spans="1:63" ht="15" customHeight="1">
      <c r="B42" s="18"/>
      <c r="C42" s="19"/>
      <c r="D42" s="19" t="s">
        <v>671</v>
      </c>
      <c r="E42" s="19" t="s">
        <v>677</v>
      </c>
      <c r="F42" s="3"/>
      <c r="G42" s="3"/>
      <c r="H42" s="4"/>
      <c r="J42" s="18"/>
      <c r="K42" s="19"/>
      <c r="L42" s="19" t="s">
        <v>311</v>
      </c>
      <c r="M42" s="19" t="s">
        <v>323</v>
      </c>
      <c r="N42" s="3"/>
      <c r="O42" s="3"/>
      <c r="P42" s="4"/>
      <c r="Q42" s="145">
        <v>4664524044</v>
      </c>
      <c r="R42" s="146"/>
      <c r="S42" s="145">
        <v>3117191951</v>
      </c>
      <c r="T42" s="146"/>
      <c r="X42" s="142">
        <v>4664524044</v>
      </c>
      <c r="Y42" s="142"/>
      <c r="Z42" s="142">
        <v>3117191951</v>
      </c>
      <c r="AA42" s="142">
        <v>0</v>
      </c>
      <c r="AB42" s="121">
        <f t="shared" si="14"/>
        <v>0</v>
      </c>
      <c r="AC42" s="121">
        <f t="shared" si="15"/>
        <v>0</v>
      </c>
      <c r="AD42" s="121">
        <f t="shared" si="16"/>
        <v>0</v>
      </c>
      <c r="AE42" s="121">
        <f t="shared" si="17"/>
        <v>0</v>
      </c>
      <c r="AH42" s="10">
        <v>1161763165</v>
      </c>
      <c r="AI42" s="11" t="s">
        <v>0</v>
      </c>
      <c r="AJ42" s="10">
        <v>310338071</v>
      </c>
      <c r="AK42" s="11">
        <v>0</v>
      </c>
      <c r="AL42" s="10">
        <v>35814276</v>
      </c>
      <c r="AM42" s="11">
        <v>0</v>
      </c>
      <c r="AN42" s="10">
        <v>531225150</v>
      </c>
      <c r="AO42" s="11">
        <v>0</v>
      </c>
      <c r="AP42" s="10">
        <v>1734521474</v>
      </c>
      <c r="AQ42" s="11"/>
      <c r="AR42" s="10">
        <v>1359307790</v>
      </c>
      <c r="AS42" s="11">
        <v>0</v>
      </c>
      <c r="AT42" s="10">
        <v>23362687</v>
      </c>
      <c r="AU42" s="11">
        <v>0</v>
      </c>
      <c r="AV42" s="10">
        <v>2761895269</v>
      </c>
      <c r="AW42" s="11"/>
      <c r="AX42" s="10">
        <v>472603732</v>
      </c>
      <c r="AY42" s="11"/>
      <c r="BA42" s="10">
        <f t="shared" si="4"/>
        <v>3117191951</v>
      </c>
      <c r="BB42" s="11">
        <f t="shared" si="5"/>
        <v>0</v>
      </c>
      <c r="BE42" s="18"/>
      <c r="BF42" s="19"/>
      <c r="BG42" s="19" t="s">
        <v>289</v>
      </c>
      <c r="BH42" s="19" t="s">
        <v>323</v>
      </c>
      <c r="BI42" s="3"/>
      <c r="BJ42" s="3"/>
      <c r="BK42" s="4"/>
    </row>
    <row r="43" spans="1:63" ht="15" customHeight="1">
      <c r="B43" s="18"/>
      <c r="C43" s="19"/>
      <c r="D43" s="19" t="s">
        <v>672</v>
      </c>
      <c r="E43" s="19" t="s">
        <v>678</v>
      </c>
      <c r="F43" s="3"/>
      <c r="G43" s="3"/>
      <c r="H43" s="4"/>
      <c r="J43" s="18"/>
      <c r="K43" s="19"/>
      <c r="L43" s="19" t="s">
        <v>312</v>
      </c>
      <c r="M43" s="19" t="s">
        <v>324</v>
      </c>
      <c r="N43" s="3"/>
      <c r="O43" s="3"/>
      <c r="P43" s="4"/>
      <c r="Q43" s="145">
        <v>2119964275</v>
      </c>
      <c r="R43" s="146"/>
      <c r="S43" s="145">
        <v>1756471369</v>
      </c>
      <c r="T43" s="146"/>
      <c r="X43" s="142">
        <v>2119964275</v>
      </c>
      <c r="Y43" s="142"/>
      <c r="Z43" s="142">
        <v>1756471369</v>
      </c>
      <c r="AA43" s="142">
        <v>0</v>
      </c>
      <c r="AB43" s="121">
        <f t="shared" si="14"/>
        <v>0</v>
      </c>
      <c r="AC43" s="121">
        <f t="shared" si="15"/>
        <v>0</v>
      </c>
      <c r="AD43" s="121">
        <f t="shared" si="16"/>
        <v>0</v>
      </c>
      <c r="AE43" s="121">
        <f t="shared" si="17"/>
        <v>0</v>
      </c>
      <c r="AH43" s="10">
        <v>149359958</v>
      </c>
      <c r="AI43" s="11"/>
      <c r="AJ43" s="10">
        <v>1185169903</v>
      </c>
      <c r="AK43" s="11">
        <v>0</v>
      </c>
      <c r="AL43" s="10">
        <v>14549</v>
      </c>
      <c r="AM43" s="11">
        <v>0</v>
      </c>
      <c r="AN43" s="10">
        <v>125268</v>
      </c>
      <c r="AO43" s="11">
        <v>0</v>
      </c>
      <c r="AP43" s="10">
        <v>251121951</v>
      </c>
      <c r="AQ43" s="11"/>
      <c r="AR43" s="10">
        <v>1960947494</v>
      </c>
      <c r="AS43" s="11">
        <v>0</v>
      </c>
      <c r="AT43" s="10">
        <v>-455598076</v>
      </c>
      <c r="AU43" s="11">
        <v>0</v>
      </c>
      <c r="AV43" s="10">
        <v>802934346</v>
      </c>
      <c r="AW43" s="11"/>
      <c r="AX43" s="10">
        <v>1135439498</v>
      </c>
      <c r="AY43" s="11"/>
      <c r="BA43" s="10">
        <f t="shared" si="4"/>
        <v>1756471369</v>
      </c>
      <c r="BB43" s="11">
        <f t="shared" si="5"/>
        <v>0</v>
      </c>
      <c r="BE43" s="18"/>
      <c r="BF43" s="19"/>
      <c r="BG43" s="19" t="s">
        <v>291</v>
      </c>
      <c r="BH43" s="19" t="s">
        <v>324</v>
      </c>
      <c r="BI43" s="3"/>
      <c r="BJ43" s="3"/>
      <c r="BK43" s="4"/>
    </row>
    <row r="44" spans="1:63" ht="15" customHeight="1">
      <c r="B44" s="18"/>
      <c r="C44" s="19"/>
      <c r="D44" s="19" t="s">
        <v>299</v>
      </c>
      <c r="E44" s="19" t="s">
        <v>679</v>
      </c>
      <c r="F44" s="3"/>
      <c r="G44" s="3"/>
      <c r="H44" s="4"/>
      <c r="J44" s="18"/>
      <c r="K44" s="19"/>
      <c r="L44" s="19" t="s">
        <v>299</v>
      </c>
      <c r="M44" s="19" t="s">
        <v>325</v>
      </c>
      <c r="N44" s="3"/>
      <c r="O44" s="3"/>
      <c r="P44" s="4"/>
      <c r="Q44" s="145">
        <v>572471604</v>
      </c>
      <c r="R44" s="146"/>
      <c r="S44" s="145">
        <v>105177367</v>
      </c>
      <c r="T44" s="146"/>
      <c r="X44" s="142">
        <v>572471604</v>
      </c>
      <c r="Y44" s="142"/>
      <c r="Z44" s="142">
        <v>105177367</v>
      </c>
      <c r="AA44" s="142">
        <v>0</v>
      </c>
      <c r="AB44" s="121">
        <f t="shared" si="14"/>
        <v>0</v>
      </c>
      <c r="AC44" s="121">
        <f t="shared" si="15"/>
        <v>0</v>
      </c>
      <c r="AD44" s="121">
        <f t="shared" si="16"/>
        <v>0</v>
      </c>
      <c r="AE44" s="121">
        <f t="shared" si="17"/>
        <v>0</v>
      </c>
      <c r="AH44" s="10">
        <v>63295160</v>
      </c>
      <c r="AI44" s="11"/>
      <c r="AJ44" s="10">
        <v>35534750</v>
      </c>
      <c r="AK44" s="11">
        <v>0</v>
      </c>
      <c r="AL44" s="10">
        <v>37457000</v>
      </c>
      <c r="AM44" s="11">
        <v>0</v>
      </c>
      <c r="AN44" s="10">
        <v>-1143800</v>
      </c>
      <c r="AO44" s="11">
        <v>0</v>
      </c>
      <c r="AP44" s="10">
        <v>149534019</v>
      </c>
      <c r="AQ44" s="11"/>
      <c r="AR44" s="10">
        <v>105156885</v>
      </c>
      <c r="AS44" s="11">
        <v>0</v>
      </c>
      <c r="AT44" s="10">
        <v>-149513537</v>
      </c>
      <c r="AU44" s="11">
        <v>0</v>
      </c>
      <c r="AV44" s="10">
        <v>920562238</v>
      </c>
      <c r="AW44" s="11"/>
      <c r="AX44" s="10">
        <v>-348090634</v>
      </c>
      <c r="AY44" s="11"/>
      <c r="BA44" s="10">
        <f t="shared" si="4"/>
        <v>105177367</v>
      </c>
      <c r="BB44" s="11">
        <f t="shared" si="5"/>
        <v>0</v>
      </c>
      <c r="BE44" s="18"/>
      <c r="BF44" s="19"/>
      <c r="BG44" s="19" t="s">
        <v>299</v>
      </c>
      <c r="BH44" s="19" t="s">
        <v>325</v>
      </c>
      <c r="BI44" s="3"/>
      <c r="BJ44" s="3"/>
      <c r="BK44" s="4"/>
    </row>
    <row r="45" spans="1:63" ht="15" customHeight="1">
      <c r="B45" s="18"/>
      <c r="C45" s="19"/>
      <c r="D45" s="19" t="s">
        <v>300</v>
      </c>
      <c r="E45" s="19" t="s">
        <v>680</v>
      </c>
      <c r="F45" s="3"/>
      <c r="G45" s="3"/>
      <c r="H45" s="4"/>
      <c r="J45" s="18"/>
      <c r="K45" s="19"/>
      <c r="L45" s="19" t="s">
        <v>300</v>
      </c>
      <c r="M45" s="19" t="s">
        <v>326</v>
      </c>
      <c r="N45" s="3"/>
      <c r="O45" s="3"/>
      <c r="P45" s="4"/>
      <c r="Q45" s="145">
        <v>0</v>
      </c>
      <c r="R45" s="146"/>
      <c r="S45" s="145">
        <v>0</v>
      </c>
      <c r="T45" s="146"/>
      <c r="X45" s="142">
        <v>0</v>
      </c>
      <c r="Y45" s="142"/>
      <c r="Z45" s="142">
        <v>0</v>
      </c>
      <c r="AA45" s="142">
        <v>0</v>
      </c>
      <c r="AB45" s="121">
        <f t="shared" si="14"/>
        <v>0</v>
      </c>
      <c r="AC45" s="121">
        <f t="shared" si="15"/>
        <v>0</v>
      </c>
      <c r="AD45" s="121">
        <f t="shared" si="16"/>
        <v>0</v>
      </c>
      <c r="AE45" s="121">
        <f t="shared" si="17"/>
        <v>0</v>
      </c>
      <c r="AH45" s="10"/>
      <c r="AI45" s="11" t="s">
        <v>0</v>
      </c>
      <c r="AJ45" s="10">
        <v>142521644</v>
      </c>
      <c r="AK45" s="11">
        <v>0</v>
      </c>
      <c r="AL45" s="10">
        <v>0</v>
      </c>
      <c r="AM45" s="11">
        <v>0</v>
      </c>
      <c r="AN45" s="10">
        <v>-12919618</v>
      </c>
      <c r="AO45" s="11">
        <v>0</v>
      </c>
      <c r="AP45" s="10">
        <v>0</v>
      </c>
      <c r="AQ45" s="11"/>
      <c r="AR45" s="10">
        <v>0</v>
      </c>
      <c r="AS45" s="11">
        <v>0</v>
      </c>
      <c r="AT45" s="10">
        <v>0</v>
      </c>
      <c r="AU45" s="11">
        <v>0</v>
      </c>
      <c r="AV45" s="10">
        <v>0</v>
      </c>
      <c r="AW45" s="11"/>
      <c r="AX45" s="10">
        <v>0</v>
      </c>
      <c r="AY45" s="11"/>
      <c r="BA45" s="10">
        <f t="shared" si="4"/>
        <v>0</v>
      </c>
      <c r="BB45" s="11">
        <f t="shared" si="5"/>
        <v>0</v>
      </c>
      <c r="BE45" s="18"/>
      <c r="BF45" s="19"/>
      <c r="BG45" s="19" t="s">
        <v>300</v>
      </c>
      <c r="BH45" s="19" t="s">
        <v>326</v>
      </c>
      <c r="BI45" s="3"/>
      <c r="BJ45" s="3"/>
      <c r="BK45" s="4"/>
    </row>
    <row r="46" spans="1:63" ht="15" customHeight="1">
      <c r="B46" s="18"/>
      <c r="C46" s="19"/>
      <c r="D46" s="19" t="s">
        <v>301</v>
      </c>
      <c r="E46" s="19" t="s">
        <v>681</v>
      </c>
      <c r="F46" s="3"/>
      <c r="G46" s="3"/>
      <c r="H46" s="4"/>
      <c r="J46" s="18"/>
      <c r="K46" s="19"/>
      <c r="L46" s="19" t="s">
        <v>301</v>
      </c>
      <c r="M46" s="19" t="s">
        <v>286</v>
      </c>
      <c r="N46" s="3"/>
      <c r="O46" s="3"/>
      <c r="P46" s="4"/>
      <c r="Q46" s="145">
        <v>6000000</v>
      </c>
      <c r="R46" s="146"/>
      <c r="S46" s="145">
        <v>1200000</v>
      </c>
      <c r="T46" s="146"/>
      <c r="X46" s="142">
        <v>6000000</v>
      </c>
      <c r="Y46" s="142"/>
      <c r="Z46" s="142">
        <v>1200000</v>
      </c>
      <c r="AA46" s="142">
        <v>0</v>
      </c>
      <c r="AB46" s="121">
        <f t="shared" si="14"/>
        <v>0</v>
      </c>
      <c r="AC46" s="121">
        <f t="shared" si="15"/>
        <v>0</v>
      </c>
      <c r="AD46" s="121">
        <f t="shared" si="16"/>
        <v>0</v>
      </c>
      <c r="AE46" s="121">
        <f t="shared" si="17"/>
        <v>0</v>
      </c>
      <c r="AH46" s="10"/>
      <c r="AI46" s="11"/>
      <c r="AJ46" s="10">
        <v>329854</v>
      </c>
      <c r="AK46" s="11">
        <v>0</v>
      </c>
      <c r="AL46" s="10">
        <v>27924</v>
      </c>
      <c r="AM46" s="11">
        <v>0</v>
      </c>
      <c r="AN46" s="10">
        <v>0</v>
      </c>
      <c r="AO46" s="11">
        <v>0</v>
      </c>
      <c r="AP46" s="10">
        <v>0</v>
      </c>
      <c r="AQ46" s="11"/>
      <c r="AR46" s="10">
        <v>1200000</v>
      </c>
      <c r="AS46" s="11">
        <v>0</v>
      </c>
      <c r="AT46" s="10">
        <v>0</v>
      </c>
      <c r="AU46" s="11">
        <v>0</v>
      </c>
      <c r="AV46" s="10">
        <v>0</v>
      </c>
      <c r="AW46" s="11"/>
      <c r="AX46" s="10">
        <v>6000000</v>
      </c>
      <c r="AY46" s="11"/>
      <c r="BA46" s="10">
        <f t="shared" si="4"/>
        <v>1200000</v>
      </c>
      <c r="BB46" s="11">
        <f t="shared" si="5"/>
        <v>0</v>
      </c>
      <c r="BE46" s="18"/>
      <c r="BF46" s="19"/>
      <c r="BG46" s="19" t="s">
        <v>301</v>
      </c>
      <c r="BH46" s="19" t="s">
        <v>286</v>
      </c>
      <c r="BI46" s="3"/>
      <c r="BJ46" s="3"/>
      <c r="BK46" s="4"/>
    </row>
    <row r="47" spans="1:63" ht="15" customHeight="1">
      <c r="B47" s="18" t="s">
        <v>682</v>
      </c>
      <c r="C47" s="19"/>
      <c r="D47" s="19"/>
      <c r="E47" s="3"/>
      <c r="F47" s="3"/>
      <c r="G47" s="3"/>
      <c r="H47" s="4"/>
      <c r="J47" s="18" t="s">
        <v>207</v>
      </c>
      <c r="K47" s="19"/>
      <c r="L47" s="19"/>
      <c r="M47" s="3"/>
      <c r="N47" s="3"/>
      <c r="O47" s="3"/>
      <c r="P47" s="4"/>
      <c r="Q47" s="145"/>
      <c r="R47" s="146">
        <f>SUM(R48,R55,R63,R68,R72,R75,R78,R102)</f>
        <v>1400916578269</v>
      </c>
      <c r="S47" s="145">
        <v>0</v>
      </c>
      <c r="T47" s="146">
        <f>SUM(T48,T55,T63,T68,T72,T75,T78,T102)</f>
        <v>756894619999</v>
      </c>
      <c r="X47" s="142"/>
      <c r="Y47" s="142">
        <v>1400916578269</v>
      </c>
      <c r="Z47" s="142">
        <v>0</v>
      </c>
      <c r="AA47" s="142">
        <v>756894619999</v>
      </c>
      <c r="AB47" s="121">
        <f t="shared" si="14"/>
        <v>0</v>
      </c>
      <c r="AC47" s="121">
        <f t="shared" si="15"/>
        <v>0</v>
      </c>
      <c r="AD47" s="121">
        <f t="shared" si="16"/>
        <v>0</v>
      </c>
      <c r="AE47" s="121">
        <f t="shared" si="17"/>
        <v>0</v>
      </c>
      <c r="AH47" s="10"/>
      <c r="AI47" s="11">
        <f>SUM(AI48,AI55,AI63,AI68,AI72,AI75,AI78,AI102)</f>
        <v>256877871883</v>
      </c>
      <c r="AJ47" s="10">
        <v>0</v>
      </c>
      <c r="AK47" s="11">
        <v>253624179733</v>
      </c>
      <c r="AL47" s="10">
        <v>0</v>
      </c>
      <c r="AM47" s="11">
        <v>198444661165</v>
      </c>
      <c r="AN47" s="10">
        <v>0</v>
      </c>
      <c r="AO47" s="11">
        <v>288052867968</v>
      </c>
      <c r="AP47" s="10"/>
      <c r="AQ47" s="11">
        <v>233595388650</v>
      </c>
      <c r="AR47" s="10">
        <v>0</v>
      </c>
      <c r="AS47" s="11">
        <v>232603582946</v>
      </c>
      <c r="AT47" s="10">
        <v>0</v>
      </c>
      <c r="AU47" s="11">
        <v>290695648403</v>
      </c>
      <c r="AV47" s="10"/>
      <c r="AW47" s="11">
        <v>646678777357</v>
      </c>
      <c r="AX47" s="10"/>
      <c r="AY47" s="11">
        <v>339737964989</v>
      </c>
      <c r="BA47" s="10">
        <f t="shared" si="4"/>
        <v>0</v>
      </c>
      <c r="BB47" s="11">
        <f t="shared" si="5"/>
        <v>756894619999</v>
      </c>
      <c r="BE47" s="18" t="s">
        <v>207</v>
      </c>
      <c r="BF47" s="19"/>
      <c r="BG47" s="19"/>
      <c r="BH47" s="3"/>
      <c r="BI47" s="3"/>
      <c r="BJ47" s="3"/>
      <c r="BK47" s="4"/>
    </row>
    <row r="48" spans="1:63" ht="15" customHeight="1">
      <c r="B48" s="18"/>
      <c r="C48" s="19" t="s">
        <v>683</v>
      </c>
      <c r="D48" s="19"/>
      <c r="E48" s="3"/>
      <c r="F48" s="3"/>
      <c r="G48" s="3"/>
      <c r="H48" s="4"/>
      <c r="J48" s="18"/>
      <c r="K48" s="19" t="s">
        <v>3</v>
      </c>
      <c r="L48" s="19"/>
      <c r="M48" s="3"/>
      <c r="N48" s="3"/>
      <c r="O48" s="3"/>
      <c r="P48" s="4"/>
      <c r="Q48" s="145"/>
      <c r="R48" s="146">
        <f>SUM(Q49:Q54)</f>
        <v>35701855052</v>
      </c>
      <c r="S48" s="145">
        <v>0</v>
      </c>
      <c r="T48" s="146">
        <f>SUM(S49:S54)</f>
        <v>22099628565</v>
      </c>
      <c r="X48" s="142"/>
      <c r="Y48" s="142">
        <v>35701855052</v>
      </c>
      <c r="Z48" s="142">
        <v>0</v>
      </c>
      <c r="AA48" s="142">
        <v>22099628565</v>
      </c>
      <c r="AB48" s="121">
        <f t="shared" si="14"/>
        <v>0</v>
      </c>
      <c r="AC48" s="121">
        <f t="shared" si="15"/>
        <v>0</v>
      </c>
      <c r="AD48" s="121">
        <f t="shared" si="16"/>
        <v>0</v>
      </c>
      <c r="AE48" s="121">
        <f t="shared" si="17"/>
        <v>0</v>
      </c>
      <c r="AH48" s="10"/>
      <c r="AI48" s="11">
        <f>SUM(AH49:AH54)</f>
        <v>8011007801</v>
      </c>
      <c r="AJ48" s="10">
        <v>0</v>
      </c>
      <c r="AK48" s="11">
        <v>7861124504</v>
      </c>
      <c r="AL48" s="10">
        <v>0</v>
      </c>
      <c r="AM48" s="11">
        <v>6876036659</v>
      </c>
      <c r="AN48" s="10">
        <v>0</v>
      </c>
      <c r="AO48" s="11">
        <v>7355037530</v>
      </c>
      <c r="AP48" s="10"/>
      <c r="AQ48" s="11">
        <v>6895317360</v>
      </c>
      <c r="AR48" s="10">
        <v>0</v>
      </c>
      <c r="AS48" s="11">
        <v>7396363401</v>
      </c>
      <c r="AT48" s="10">
        <v>0</v>
      </c>
      <c r="AU48" s="11">
        <v>7807947804</v>
      </c>
      <c r="AV48" s="10"/>
      <c r="AW48" s="11">
        <v>11209936529</v>
      </c>
      <c r="AX48" s="10"/>
      <c r="AY48" s="11">
        <v>12292404686</v>
      </c>
      <c r="BA48" s="10">
        <f t="shared" si="4"/>
        <v>0</v>
      </c>
      <c r="BB48" s="11">
        <f t="shared" si="5"/>
        <v>22099628565</v>
      </c>
      <c r="BE48" s="18"/>
      <c r="BF48" s="19" t="s">
        <v>3</v>
      </c>
      <c r="BG48" s="19"/>
      <c r="BH48" s="3"/>
      <c r="BI48" s="3"/>
      <c r="BJ48" s="3"/>
      <c r="BK48" s="4"/>
    </row>
    <row r="49" spans="1:63" ht="15" customHeight="1">
      <c r="B49" s="18"/>
      <c r="C49" s="19"/>
      <c r="D49" s="19" t="s">
        <v>671</v>
      </c>
      <c r="E49" s="19" t="s">
        <v>684</v>
      </c>
      <c r="F49" s="3"/>
      <c r="G49" s="3"/>
      <c r="H49" s="4"/>
      <c r="J49" s="18"/>
      <c r="K49" s="19"/>
      <c r="L49" s="19" t="s">
        <v>289</v>
      </c>
      <c r="M49" s="19" t="s">
        <v>327</v>
      </c>
      <c r="N49" s="3"/>
      <c r="O49" s="3"/>
      <c r="P49" s="4"/>
      <c r="Q49" s="145">
        <v>29210954870</v>
      </c>
      <c r="R49" s="146"/>
      <c r="S49" s="145">
        <v>17831726793</v>
      </c>
      <c r="T49" s="146"/>
      <c r="X49" s="142">
        <v>29210954870</v>
      </c>
      <c r="Y49" s="142"/>
      <c r="Z49" s="142">
        <v>17831726793</v>
      </c>
      <c r="AA49" s="142">
        <v>0</v>
      </c>
      <c r="AB49" s="121">
        <f t="shared" si="14"/>
        <v>0</v>
      </c>
      <c r="AC49" s="121">
        <f t="shared" si="15"/>
        <v>0</v>
      </c>
      <c r="AD49" s="121">
        <f t="shared" si="16"/>
        <v>0</v>
      </c>
      <c r="AE49" s="121">
        <f t="shared" si="17"/>
        <v>0</v>
      </c>
      <c r="AH49" s="10">
        <v>5935818938</v>
      </c>
      <c r="AI49" s="11" t="s">
        <v>0</v>
      </c>
      <c r="AJ49" s="10">
        <v>5914180012</v>
      </c>
      <c r="AK49" s="11">
        <v>0</v>
      </c>
      <c r="AL49" s="10">
        <v>5536412622</v>
      </c>
      <c r="AM49" s="11">
        <v>0</v>
      </c>
      <c r="AN49" s="10">
        <v>6059908068</v>
      </c>
      <c r="AO49" s="11"/>
      <c r="AP49" s="10">
        <v>5622133605</v>
      </c>
      <c r="AQ49" s="11"/>
      <c r="AR49" s="10">
        <v>6082319574</v>
      </c>
      <c r="AS49" s="11">
        <v>0</v>
      </c>
      <c r="AT49" s="10">
        <v>6127273614</v>
      </c>
      <c r="AU49" s="11">
        <v>0</v>
      </c>
      <c r="AV49" s="10">
        <v>9538322682</v>
      </c>
      <c r="AW49" s="11"/>
      <c r="AX49" s="10">
        <v>10152958321</v>
      </c>
      <c r="AY49" s="11"/>
      <c r="BA49" s="10">
        <f t="shared" si="4"/>
        <v>17831726793</v>
      </c>
      <c r="BB49" s="11">
        <f t="shared" si="5"/>
        <v>0</v>
      </c>
      <c r="BE49" s="18"/>
      <c r="BF49" s="19"/>
      <c r="BG49" s="19" t="s">
        <v>289</v>
      </c>
      <c r="BH49" s="19" t="s">
        <v>327</v>
      </c>
      <c r="BI49" s="3"/>
      <c r="BJ49" s="3"/>
      <c r="BK49" s="4"/>
    </row>
    <row r="50" spans="1:63" ht="15" customHeight="1">
      <c r="B50" s="18"/>
      <c r="C50" s="19"/>
      <c r="D50" s="19" t="s">
        <v>672</v>
      </c>
      <c r="E50" s="19" t="s">
        <v>685</v>
      </c>
      <c r="F50" s="3"/>
      <c r="G50" s="3"/>
      <c r="H50" s="4"/>
      <c r="J50" s="18"/>
      <c r="K50" s="19"/>
      <c r="L50" s="19" t="s">
        <v>291</v>
      </c>
      <c r="M50" s="19" t="s">
        <v>328</v>
      </c>
      <c r="N50" s="3"/>
      <c r="O50" s="3"/>
      <c r="P50" s="4"/>
      <c r="Q50" s="145">
        <v>411487115</v>
      </c>
      <c r="R50" s="146"/>
      <c r="S50" s="145">
        <v>237281840</v>
      </c>
      <c r="T50" s="146"/>
      <c r="X50" s="142">
        <v>411487115</v>
      </c>
      <c r="Y50" s="142"/>
      <c r="Z50" s="142">
        <v>237281840</v>
      </c>
      <c r="AA50" s="142">
        <v>0</v>
      </c>
      <c r="AB50" s="121">
        <f t="shared" si="14"/>
        <v>0</v>
      </c>
      <c r="AC50" s="121">
        <f t="shared" si="15"/>
        <v>0</v>
      </c>
      <c r="AD50" s="121">
        <f t="shared" si="16"/>
        <v>0</v>
      </c>
      <c r="AE50" s="121">
        <f t="shared" si="17"/>
        <v>0</v>
      </c>
      <c r="AH50" s="10">
        <v>112000411</v>
      </c>
      <c r="AI50" s="11" t="s">
        <v>0</v>
      </c>
      <c r="AJ50" s="10">
        <v>139430486</v>
      </c>
      <c r="AK50" s="11">
        <v>0</v>
      </c>
      <c r="AL50" s="10">
        <v>120557880</v>
      </c>
      <c r="AM50" s="11">
        <v>0</v>
      </c>
      <c r="AN50" s="10">
        <v>66990022</v>
      </c>
      <c r="AO50" s="11"/>
      <c r="AP50" s="10">
        <v>80207048</v>
      </c>
      <c r="AQ50" s="11"/>
      <c r="AR50" s="10">
        <v>73407138</v>
      </c>
      <c r="AS50" s="11">
        <v>0</v>
      </c>
      <c r="AT50" s="10">
        <v>83667654</v>
      </c>
      <c r="AU50" s="11">
        <v>0</v>
      </c>
      <c r="AV50" s="10">
        <v>73490966</v>
      </c>
      <c r="AW50" s="11"/>
      <c r="AX50" s="10">
        <v>118433519</v>
      </c>
      <c r="AY50" s="11"/>
      <c r="BA50" s="10">
        <f t="shared" si="4"/>
        <v>237281840</v>
      </c>
      <c r="BB50" s="11">
        <f t="shared" si="5"/>
        <v>0</v>
      </c>
      <c r="BE50" s="18"/>
      <c r="BF50" s="19"/>
      <c r="BG50" s="19" t="s">
        <v>291</v>
      </c>
      <c r="BH50" s="19" t="s">
        <v>328</v>
      </c>
      <c r="BI50" s="3"/>
      <c r="BJ50" s="3"/>
      <c r="BK50" s="4"/>
    </row>
    <row r="51" spans="1:63" ht="15" customHeight="1">
      <c r="B51" s="18"/>
      <c r="C51" s="19"/>
      <c r="D51" s="19" t="s">
        <v>299</v>
      </c>
      <c r="E51" s="19" t="s">
        <v>686</v>
      </c>
      <c r="F51" s="3"/>
      <c r="G51" s="3"/>
      <c r="H51" s="4"/>
      <c r="J51" s="18"/>
      <c r="K51" s="19"/>
      <c r="L51" s="19" t="s">
        <v>299</v>
      </c>
      <c r="M51" s="19" t="s">
        <v>329</v>
      </c>
      <c r="N51" s="3"/>
      <c r="O51" s="3"/>
      <c r="P51" s="4"/>
      <c r="Q51" s="145">
        <v>0</v>
      </c>
      <c r="R51" s="146"/>
      <c r="S51" s="145">
        <v>0</v>
      </c>
      <c r="T51" s="146"/>
      <c r="X51" s="142">
        <v>0</v>
      </c>
      <c r="Y51" s="142"/>
      <c r="Z51" s="142">
        <v>0</v>
      </c>
      <c r="AA51" s="142">
        <v>0</v>
      </c>
      <c r="AB51" s="121">
        <f t="shared" si="14"/>
        <v>0</v>
      </c>
      <c r="AC51" s="121">
        <f t="shared" si="15"/>
        <v>0</v>
      </c>
      <c r="AD51" s="121">
        <f t="shared" si="16"/>
        <v>0</v>
      </c>
      <c r="AE51" s="121">
        <f t="shared" si="17"/>
        <v>0</v>
      </c>
      <c r="AH51" s="10"/>
      <c r="AI51" s="11"/>
      <c r="AJ51" s="10">
        <v>0</v>
      </c>
      <c r="AK51" s="11">
        <v>0</v>
      </c>
      <c r="AL51" s="10">
        <v>0</v>
      </c>
      <c r="AM51" s="11">
        <v>0</v>
      </c>
      <c r="AN51" s="10">
        <v>0</v>
      </c>
      <c r="AO51" s="11"/>
      <c r="AP51" s="10">
        <v>0</v>
      </c>
      <c r="AQ51" s="11"/>
      <c r="AR51" s="10">
        <v>0</v>
      </c>
      <c r="AS51" s="11">
        <v>0</v>
      </c>
      <c r="AT51" s="10">
        <v>0</v>
      </c>
      <c r="AU51" s="11">
        <v>0</v>
      </c>
      <c r="AV51" s="10">
        <v>0</v>
      </c>
      <c r="AW51" s="11"/>
      <c r="AX51" s="10">
        <v>0</v>
      </c>
      <c r="AY51" s="11"/>
      <c r="BA51" s="10">
        <f t="shared" si="4"/>
        <v>0</v>
      </c>
      <c r="BB51" s="11">
        <f t="shared" si="5"/>
        <v>0</v>
      </c>
      <c r="BE51" s="18"/>
      <c r="BF51" s="19"/>
      <c r="BG51" s="19" t="s">
        <v>299</v>
      </c>
      <c r="BH51" s="19" t="s">
        <v>329</v>
      </c>
      <c r="BI51" s="3"/>
      <c r="BJ51" s="3"/>
      <c r="BK51" s="4"/>
    </row>
    <row r="52" spans="1:63" ht="15" customHeight="1">
      <c r="B52" s="18"/>
      <c r="C52" s="19"/>
      <c r="D52" s="19" t="s">
        <v>300</v>
      </c>
      <c r="E52" s="19" t="s">
        <v>687</v>
      </c>
      <c r="F52" s="3"/>
      <c r="G52" s="3"/>
      <c r="H52" s="4"/>
      <c r="J52" s="18"/>
      <c r="K52" s="19"/>
      <c r="L52" s="19" t="s">
        <v>300</v>
      </c>
      <c r="M52" s="19" t="s">
        <v>330</v>
      </c>
      <c r="N52" s="3"/>
      <c r="O52" s="3"/>
      <c r="P52" s="4"/>
      <c r="Q52" s="145">
        <v>71767646</v>
      </c>
      <c r="R52" s="146"/>
      <c r="S52" s="145">
        <v>51154115</v>
      </c>
      <c r="T52" s="146"/>
      <c r="X52" s="142">
        <v>71767646</v>
      </c>
      <c r="Y52" s="142"/>
      <c r="Z52" s="142">
        <v>51154115</v>
      </c>
      <c r="AA52" s="142">
        <v>0</v>
      </c>
      <c r="AB52" s="121">
        <f t="shared" si="14"/>
        <v>0</v>
      </c>
      <c r="AC52" s="121">
        <f t="shared" si="15"/>
        <v>0</v>
      </c>
      <c r="AD52" s="121">
        <f t="shared" si="16"/>
        <v>0</v>
      </c>
      <c r="AE52" s="121">
        <f t="shared" si="17"/>
        <v>0</v>
      </c>
      <c r="AH52" s="10">
        <v>206659775</v>
      </c>
      <c r="AI52" s="11" t="s">
        <v>0</v>
      </c>
      <c r="AJ52" s="10">
        <v>30776059</v>
      </c>
      <c r="AK52" s="11">
        <v>0</v>
      </c>
      <c r="AL52" s="10">
        <v>4863555</v>
      </c>
      <c r="AM52" s="11">
        <v>0</v>
      </c>
      <c r="AN52" s="10">
        <v>4068443</v>
      </c>
      <c r="AO52" s="11"/>
      <c r="AP52" s="10">
        <v>20392922</v>
      </c>
      <c r="AQ52" s="11"/>
      <c r="AR52" s="10">
        <v>15538639</v>
      </c>
      <c r="AS52" s="11">
        <v>0</v>
      </c>
      <c r="AT52" s="10">
        <v>15222554</v>
      </c>
      <c r="AU52" s="11">
        <v>0</v>
      </c>
      <c r="AV52" s="10">
        <v>13434313</v>
      </c>
      <c r="AW52" s="11"/>
      <c r="AX52" s="10">
        <v>22500000</v>
      </c>
      <c r="AY52" s="11"/>
      <c r="BA52" s="10">
        <f t="shared" si="4"/>
        <v>51154115</v>
      </c>
      <c r="BB52" s="11">
        <f t="shared" si="5"/>
        <v>0</v>
      </c>
      <c r="BE52" s="18"/>
      <c r="BF52" s="19"/>
      <c r="BG52" s="19" t="s">
        <v>300</v>
      </c>
      <c r="BH52" s="19" t="s">
        <v>330</v>
      </c>
      <c r="BI52" s="3"/>
      <c r="BJ52" s="3"/>
      <c r="BK52" s="4"/>
    </row>
    <row r="53" spans="1:63" ht="15" customHeight="1">
      <c r="B53" s="18"/>
      <c r="C53" s="19"/>
      <c r="D53" s="19" t="s">
        <v>301</v>
      </c>
      <c r="E53" s="19" t="s">
        <v>688</v>
      </c>
      <c r="F53" s="3"/>
      <c r="G53" s="3"/>
      <c r="H53" s="4"/>
      <c r="J53" s="18"/>
      <c r="K53" s="19"/>
      <c r="L53" s="19" t="s">
        <v>301</v>
      </c>
      <c r="M53" s="19" t="s">
        <v>331</v>
      </c>
      <c r="N53" s="3"/>
      <c r="O53" s="3"/>
      <c r="P53" s="4"/>
      <c r="Q53" s="145">
        <v>648408575</v>
      </c>
      <c r="R53" s="146"/>
      <c r="S53" s="145">
        <v>428240955</v>
      </c>
      <c r="T53" s="146"/>
      <c r="X53" s="142">
        <v>648408575</v>
      </c>
      <c r="Y53" s="142"/>
      <c r="Z53" s="142">
        <v>428240955</v>
      </c>
      <c r="AA53" s="142">
        <v>0</v>
      </c>
      <c r="AB53" s="121">
        <f t="shared" si="14"/>
        <v>0</v>
      </c>
      <c r="AC53" s="121">
        <f t="shared" si="15"/>
        <v>0</v>
      </c>
      <c r="AD53" s="121">
        <f t="shared" si="16"/>
        <v>0</v>
      </c>
      <c r="AE53" s="121">
        <f t="shared" si="17"/>
        <v>0</v>
      </c>
      <c r="AH53" s="10">
        <v>54035628</v>
      </c>
      <c r="AI53" s="11"/>
      <c r="AJ53" s="10">
        <v>81240159</v>
      </c>
      <c r="AK53" s="11">
        <v>0</v>
      </c>
      <c r="AL53" s="10">
        <v>118755912</v>
      </c>
      <c r="AM53" s="11">
        <v>0</v>
      </c>
      <c r="AN53" s="10">
        <v>140810601</v>
      </c>
      <c r="AO53" s="11"/>
      <c r="AP53" s="10">
        <v>150993531</v>
      </c>
      <c r="AQ53" s="11"/>
      <c r="AR53" s="10">
        <v>105907122</v>
      </c>
      <c r="AS53" s="11">
        <v>0</v>
      </c>
      <c r="AT53" s="10">
        <v>171340302</v>
      </c>
      <c r="AU53" s="11">
        <v>0</v>
      </c>
      <c r="AV53" s="10">
        <v>223648785</v>
      </c>
      <c r="AW53" s="11"/>
      <c r="AX53" s="10">
        <v>187049816</v>
      </c>
      <c r="AY53" s="11"/>
      <c r="BA53" s="10">
        <f t="shared" si="4"/>
        <v>428240955</v>
      </c>
      <c r="BB53" s="11">
        <f t="shared" si="5"/>
        <v>0</v>
      </c>
      <c r="BE53" s="18"/>
      <c r="BF53" s="19"/>
      <c r="BG53" s="19" t="s">
        <v>301</v>
      </c>
      <c r="BH53" s="19" t="s">
        <v>331</v>
      </c>
      <c r="BI53" s="3"/>
      <c r="BJ53" s="3"/>
      <c r="BK53" s="4"/>
    </row>
    <row r="54" spans="1:63" ht="15" customHeight="1">
      <c r="B54" s="18"/>
      <c r="C54" s="19"/>
      <c r="D54" s="19" t="s">
        <v>302</v>
      </c>
      <c r="E54" s="19" t="s">
        <v>689</v>
      </c>
      <c r="F54" s="3"/>
      <c r="G54" s="3"/>
      <c r="H54" s="4"/>
      <c r="J54" s="18"/>
      <c r="K54" s="19"/>
      <c r="L54" s="19" t="s">
        <v>302</v>
      </c>
      <c r="M54" s="19" t="s">
        <v>332</v>
      </c>
      <c r="N54" s="3"/>
      <c r="O54" s="3"/>
      <c r="P54" s="4"/>
      <c r="Q54" s="145">
        <v>5359236846</v>
      </c>
      <c r="R54" s="146"/>
      <c r="S54" s="145">
        <v>3551224862</v>
      </c>
      <c r="T54" s="146"/>
      <c r="X54" s="142">
        <v>5359236846</v>
      </c>
      <c r="Y54" s="142"/>
      <c r="Z54" s="142">
        <v>3551224862</v>
      </c>
      <c r="AA54" s="142">
        <v>0</v>
      </c>
      <c r="AB54" s="121">
        <f t="shared" si="14"/>
        <v>0</v>
      </c>
      <c r="AC54" s="121">
        <f t="shared" si="15"/>
        <v>0</v>
      </c>
      <c r="AD54" s="121">
        <f t="shared" si="16"/>
        <v>0</v>
      </c>
      <c r="AE54" s="121">
        <f t="shared" si="17"/>
        <v>0</v>
      </c>
      <c r="AH54" s="10">
        <v>1702493049</v>
      </c>
      <c r="AI54" s="11" t="s">
        <v>0</v>
      </c>
      <c r="AJ54" s="10">
        <v>1695497788</v>
      </c>
      <c r="AK54" s="11">
        <v>0</v>
      </c>
      <c r="AL54" s="10">
        <v>1095446690</v>
      </c>
      <c r="AM54" s="11">
        <v>0</v>
      </c>
      <c r="AN54" s="10">
        <v>1083260396</v>
      </c>
      <c r="AO54" s="11"/>
      <c r="AP54" s="10">
        <v>1021590254</v>
      </c>
      <c r="AQ54" s="11"/>
      <c r="AR54" s="10">
        <v>1119190928</v>
      </c>
      <c r="AS54" s="11">
        <v>0</v>
      </c>
      <c r="AT54" s="10">
        <v>1410443680</v>
      </c>
      <c r="AU54" s="11">
        <v>0</v>
      </c>
      <c r="AV54" s="10">
        <v>1361039783</v>
      </c>
      <c r="AW54" s="11"/>
      <c r="AX54" s="10">
        <v>1811463030</v>
      </c>
      <c r="AY54" s="11"/>
      <c r="BA54" s="10">
        <f t="shared" si="4"/>
        <v>3551224862</v>
      </c>
      <c r="BB54" s="11">
        <f t="shared" si="5"/>
        <v>0</v>
      </c>
      <c r="BE54" s="18"/>
      <c r="BF54" s="19"/>
      <c r="BG54" s="19" t="s">
        <v>302</v>
      </c>
      <c r="BH54" s="19" t="s">
        <v>332</v>
      </c>
      <c r="BI54" s="3"/>
      <c r="BJ54" s="3"/>
      <c r="BK54" s="4"/>
    </row>
    <row r="55" spans="1:63" ht="15" customHeight="1">
      <c r="B55" s="18"/>
      <c r="C55" s="19" t="s">
        <v>690</v>
      </c>
      <c r="D55" s="19"/>
      <c r="E55" s="3"/>
      <c r="F55" s="3"/>
      <c r="G55" s="3"/>
      <c r="H55" s="4"/>
      <c r="J55" s="18"/>
      <c r="K55" s="19" t="s">
        <v>284</v>
      </c>
      <c r="L55" s="19"/>
      <c r="M55" s="3"/>
      <c r="N55" s="3"/>
      <c r="O55" s="3"/>
      <c r="P55" s="4"/>
      <c r="Q55" s="145"/>
      <c r="R55" s="146">
        <f>SUM(Q56:Q62)</f>
        <v>360370313088</v>
      </c>
      <c r="S55" s="145">
        <v>0</v>
      </c>
      <c r="T55" s="146">
        <f>SUM(S56:S62)</f>
        <v>162810619866</v>
      </c>
      <c r="X55" s="142"/>
      <c r="Y55" s="142">
        <v>360370313088</v>
      </c>
      <c r="Z55" s="142">
        <v>0</v>
      </c>
      <c r="AA55" s="142">
        <v>162810619866</v>
      </c>
      <c r="AB55" s="121">
        <f t="shared" si="14"/>
        <v>0</v>
      </c>
      <c r="AC55" s="121">
        <f t="shared" si="15"/>
        <v>0</v>
      </c>
      <c r="AD55" s="121">
        <f t="shared" si="16"/>
        <v>0</v>
      </c>
      <c r="AE55" s="121">
        <f t="shared" si="17"/>
        <v>0</v>
      </c>
      <c r="AH55" s="10"/>
      <c r="AI55" s="11">
        <f>SUM(AH56:AH62)</f>
        <v>63295565688</v>
      </c>
      <c r="AJ55" s="10">
        <v>0</v>
      </c>
      <c r="AK55" s="11">
        <v>91175446234</v>
      </c>
      <c r="AL55" s="10">
        <v>0</v>
      </c>
      <c r="AM55" s="11">
        <v>56912390861</v>
      </c>
      <c r="AN55" s="10">
        <v>0</v>
      </c>
      <c r="AO55" s="11">
        <v>63811745219</v>
      </c>
      <c r="AP55" s="10"/>
      <c r="AQ55" s="11">
        <v>34190992228</v>
      </c>
      <c r="AR55" s="10">
        <v>0</v>
      </c>
      <c r="AS55" s="11">
        <v>63626157901</v>
      </c>
      <c r="AT55" s="10">
        <v>0</v>
      </c>
      <c r="AU55" s="11">
        <v>64993469737</v>
      </c>
      <c r="AV55" s="10"/>
      <c r="AW55" s="11">
        <v>146116571797</v>
      </c>
      <c r="AX55" s="10"/>
      <c r="AY55" s="11">
        <v>97231395998</v>
      </c>
      <c r="BA55" s="10">
        <f t="shared" si="4"/>
        <v>0</v>
      </c>
      <c r="BB55" s="11">
        <f t="shared" si="5"/>
        <v>162810619866</v>
      </c>
      <c r="BE55" s="18"/>
      <c r="BF55" s="19" t="s">
        <v>284</v>
      </c>
      <c r="BG55" s="19"/>
      <c r="BH55" s="3"/>
      <c r="BI55" s="3"/>
      <c r="BJ55" s="3"/>
      <c r="BK55" s="4"/>
    </row>
    <row r="56" spans="1:63" ht="15" customHeight="1">
      <c r="B56" s="18"/>
      <c r="C56" s="19"/>
      <c r="D56" s="19" t="s">
        <v>671</v>
      </c>
      <c r="E56" s="59" t="s">
        <v>691</v>
      </c>
      <c r="F56" s="3"/>
      <c r="G56" s="3"/>
      <c r="H56" s="4"/>
      <c r="J56" s="18"/>
      <c r="K56" s="19"/>
      <c r="L56" s="19" t="s">
        <v>760</v>
      </c>
      <c r="M56" s="19" t="s">
        <v>333</v>
      </c>
      <c r="N56" s="3"/>
      <c r="O56" s="3"/>
      <c r="P56" s="4"/>
      <c r="Q56" s="145">
        <v>274122102252</v>
      </c>
      <c r="R56" s="146"/>
      <c r="S56" s="145">
        <v>106564570703</v>
      </c>
      <c r="T56" s="146"/>
      <c r="X56" s="142">
        <v>274122102252</v>
      </c>
      <c r="Y56" s="142"/>
      <c r="Z56" s="142">
        <v>106564570703</v>
      </c>
      <c r="AA56" s="142">
        <v>0</v>
      </c>
      <c r="AB56" s="121">
        <f t="shared" ref="AB56:AB63" si="18">IFERROR(X56-Q56,0)</f>
        <v>0</v>
      </c>
      <c r="AC56" s="121">
        <f t="shared" ref="AC56:AC63" si="19">IFERROR(Y56-R56,0)</f>
        <v>0</v>
      </c>
      <c r="AD56" s="121">
        <f t="shared" ref="AD56:AD63" si="20">IFERROR(Z56-S56,0)</f>
        <v>0</v>
      </c>
      <c r="AE56" s="121">
        <f t="shared" ref="AE56:AE63" si="21">IFERROR(AA56-T56,0)</f>
        <v>0</v>
      </c>
      <c r="AH56" s="10">
        <v>34259356803</v>
      </c>
      <c r="AI56" s="11" t="s">
        <v>0</v>
      </c>
      <c r="AJ56" s="10">
        <v>50321040854</v>
      </c>
      <c r="AK56" s="11">
        <v>0</v>
      </c>
      <c r="AL56" s="10">
        <v>40224105748</v>
      </c>
      <c r="AM56" s="11">
        <v>0</v>
      </c>
      <c r="AN56" s="10">
        <v>49784053655</v>
      </c>
      <c r="AO56" s="11">
        <v>0</v>
      </c>
      <c r="AP56" s="10">
        <v>21268449629</v>
      </c>
      <c r="AQ56" s="11"/>
      <c r="AR56" s="10">
        <v>34440153993</v>
      </c>
      <c r="AS56" s="11">
        <v>0</v>
      </c>
      <c r="AT56" s="10">
        <v>50855967081</v>
      </c>
      <c r="AU56" s="11">
        <v>0</v>
      </c>
      <c r="AV56" s="10">
        <v>88135150537</v>
      </c>
      <c r="AW56" s="11"/>
      <c r="AX56" s="10">
        <v>84834947061</v>
      </c>
      <c r="AY56" s="11"/>
      <c r="BA56" s="10">
        <f t="shared" si="4"/>
        <v>106564570703</v>
      </c>
      <c r="BB56" s="11">
        <f t="shared" si="5"/>
        <v>0</v>
      </c>
      <c r="BE56" s="18"/>
      <c r="BF56" s="19"/>
      <c r="BG56" s="19" t="s">
        <v>289</v>
      </c>
      <c r="BH56" s="19" t="s">
        <v>333</v>
      </c>
      <c r="BI56" s="3"/>
      <c r="BJ56" s="3"/>
      <c r="BK56" s="4"/>
    </row>
    <row r="57" spans="1:63" ht="15" customHeight="1">
      <c r="B57" s="18"/>
      <c r="C57" s="19"/>
      <c r="D57" s="19" t="s">
        <v>672</v>
      </c>
      <c r="E57" s="59" t="s">
        <v>692</v>
      </c>
      <c r="F57" s="3"/>
      <c r="G57" s="3"/>
      <c r="H57" s="4"/>
      <c r="J57" s="18"/>
      <c r="K57" s="19"/>
      <c r="L57" s="19" t="s">
        <v>757</v>
      </c>
      <c r="M57" s="19" t="s">
        <v>334</v>
      </c>
      <c r="N57" s="3"/>
      <c r="O57" s="3"/>
      <c r="P57" s="4"/>
      <c r="Q57" s="145">
        <v>11350101286</v>
      </c>
      <c r="R57" s="146"/>
      <c r="S57" s="145">
        <v>12544296400</v>
      </c>
      <c r="T57" s="146"/>
      <c r="X57" s="142">
        <v>11350101286</v>
      </c>
      <c r="Y57" s="142"/>
      <c r="Z57" s="142">
        <v>12544296400</v>
      </c>
      <c r="AA57" s="142">
        <v>0</v>
      </c>
      <c r="AB57" s="121">
        <f t="shared" si="18"/>
        <v>0</v>
      </c>
      <c r="AC57" s="121">
        <f t="shared" si="19"/>
        <v>0</v>
      </c>
      <c r="AD57" s="121">
        <f t="shared" si="20"/>
        <v>0</v>
      </c>
      <c r="AE57" s="121">
        <f t="shared" si="21"/>
        <v>0</v>
      </c>
      <c r="AH57" s="10">
        <v>5418685102</v>
      </c>
      <c r="AI57" s="11" t="s">
        <v>0</v>
      </c>
      <c r="AJ57" s="10">
        <v>6208157003</v>
      </c>
      <c r="AK57" s="11">
        <v>0</v>
      </c>
      <c r="AL57" s="10">
        <v>-1818689237</v>
      </c>
      <c r="AM57" s="11">
        <v>0</v>
      </c>
      <c r="AN57" s="10">
        <v>3008632045</v>
      </c>
      <c r="AO57" s="11">
        <v>0</v>
      </c>
      <c r="AP57" s="10">
        <v>3326631800</v>
      </c>
      <c r="AQ57" s="11"/>
      <c r="AR57" s="10">
        <v>9954934748</v>
      </c>
      <c r="AS57" s="11">
        <v>0</v>
      </c>
      <c r="AT57" s="10">
        <v>-737270148</v>
      </c>
      <c r="AU57" s="11">
        <v>0</v>
      </c>
      <c r="AV57" s="10">
        <v>17482040317</v>
      </c>
      <c r="AW57" s="11"/>
      <c r="AX57" s="10">
        <v>-5967202277</v>
      </c>
      <c r="AY57" s="11"/>
      <c r="BA57" s="10">
        <f t="shared" si="4"/>
        <v>12544296400</v>
      </c>
      <c r="BB57" s="11">
        <f t="shared" si="5"/>
        <v>0</v>
      </c>
      <c r="BE57" s="18"/>
      <c r="BF57" s="19"/>
      <c r="BG57" s="19" t="s">
        <v>291</v>
      </c>
      <c r="BH57" s="19" t="s">
        <v>334</v>
      </c>
      <c r="BI57" s="3"/>
      <c r="BJ57" s="3"/>
      <c r="BK57" s="4"/>
    </row>
    <row r="58" spans="1:63" ht="15" customHeight="1">
      <c r="B58" s="18"/>
      <c r="C58" s="19"/>
      <c r="D58" s="19" t="s">
        <v>299</v>
      </c>
      <c r="E58" s="59" t="s">
        <v>949</v>
      </c>
      <c r="F58" s="3"/>
      <c r="G58" s="3"/>
      <c r="H58" s="4"/>
      <c r="J58" s="18"/>
      <c r="K58" s="19"/>
      <c r="L58" s="19" t="s">
        <v>299</v>
      </c>
      <c r="M58" s="19" t="s">
        <v>912</v>
      </c>
      <c r="N58" s="3"/>
      <c r="O58" s="3"/>
      <c r="P58" s="4"/>
      <c r="Q58" s="145">
        <v>0</v>
      </c>
      <c r="R58" s="146"/>
      <c r="S58" s="145">
        <v>569824000</v>
      </c>
      <c r="T58" s="146"/>
      <c r="X58" s="167">
        <v>0</v>
      </c>
      <c r="Y58" s="142"/>
      <c r="Z58" s="142">
        <v>569824000</v>
      </c>
      <c r="AA58" s="142">
        <v>0</v>
      </c>
      <c r="AB58" s="121">
        <f t="shared" si="18"/>
        <v>0</v>
      </c>
      <c r="AC58" s="121">
        <f t="shared" si="19"/>
        <v>0</v>
      </c>
      <c r="AD58" s="121">
        <f t="shared" si="20"/>
        <v>0</v>
      </c>
      <c r="AE58" s="121">
        <f t="shared" si="21"/>
        <v>0</v>
      </c>
      <c r="AH58" s="10"/>
      <c r="AI58" s="11"/>
      <c r="AJ58" s="10"/>
      <c r="AK58" s="11"/>
      <c r="AL58" s="10"/>
      <c r="AM58" s="11"/>
      <c r="AN58" s="10"/>
      <c r="AO58" s="11"/>
      <c r="AP58" s="10"/>
      <c r="AQ58" s="11"/>
      <c r="AR58" s="10">
        <v>455393759</v>
      </c>
      <c r="AS58" s="11"/>
      <c r="AT58" s="10">
        <v>114430241</v>
      </c>
      <c r="AU58" s="11"/>
      <c r="AV58" s="10"/>
      <c r="AW58" s="11"/>
      <c r="AX58" s="10"/>
      <c r="AY58" s="11"/>
      <c r="BA58" s="10">
        <f t="shared" si="4"/>
        <v>569824000</v>
      </c>
      <c r="BB58" s="11">
        <f t="shared" si="5"/>
        <v>0</v>
      </c>
      <c r="BE58" s="18"/>
      <c r="BF58" s="19"/>
      <c r="BG58" s="19"/>
      <c r="BH58" s="19"/>
      <c r="BI58" s="3"/>
      <c r="BJ58" s="3"/>
      <c r="BK58" s="4"/>
    </row>
    <row r="59" spans="1:63" ht="15" customHeight="1">
      <c r="B59" s="18"/>
      <c r="C59" s="19"/>
      <c r="D59" s="19" t="s">
        <v>759</v>
      </c>
      <c r="E59" s="19" t="s">
        <v>693</v>
      </c>
      <c r="F59" s="3"/>
      <c r="G59" s="3"/>
      <c r="H59" s="4"/>
      <c r="J59" s="18"/>
      <c r="K59" s="19"/>
      <c r="L59" s="19" t="s">
        <v>865</v>
      </c>
      <c r="M59" s="19" t="s">
        <v>335</v>
      </c>
      <c r="N59" s="3"/>
      <c r="O59" s="3"/>
      <c r="P59" s="4"/>
      <c r="Q59" s="145">
        <v>9209322640</v>
      </c>
      <c r="R59" s="146"/>
      <c r="S59" s="145">
        <v>2989699034</v>
      </c>
      <c r="T59" s="146"/>
      <c r="X59" s="142">
        <v>9209322640</v>
      </c>
      <c r="Y59" s="142"/>
      <c r="Z59" s="142">
        <v>2989699034</v>
      </c>
      <c r="AA59" s="142">
        <v>0</v>
      </c>
      <c r="AB59" s="121">
        <f t="shared" si="18"/>
        <v>0</v>
      </c>
      <c r="AC59" s="121">
        <f t="shared" si="19"/>
        <v>0</v>
      </c>
      <c r="AD59" s="121">
        <f t="shared" si="20"/>
        <v>0</v>
      </c>
      <c r="AE59" s="121">
        <f t="shared" si="21"/>
        <v>0</v>
      </c>
      <c r="AH59" s="10">
        <v>717334324</v>
      </c>
      <c r="AI59" s="11" t="s">
        <v>0</v>
      </c>
      <c r="AJ59" s="10">
        <v>5418109914</v>
      </c>
      <c r="AK59" s="11">
        <v>0</v>
      </c>
      <c r="AL59" s="10">
        <v>-1132555939</v>
      </c>
      <c r="AM59" s="11">
        <v>0</v>
      </c>
      <c r="AN59" s="10">
        <v>-3617317756</v>
      </c>
      <c r="AO59" s="11">
        <v>0</v>
      </c>
      <c r="AP59" s="10">
        <v>242658988</v>
      </c>
      <c r="AQ59" s="11"/>
      <c r="AR59" s="10">
        <v>4356425209</v>
      </c>
      <c r="AS59" s="11">
        <v>0</v>
      </c>
      <c r="AT59" s="10">
        <v>-1609385163</v>
      </c>
      <c r="AU59" s="11">
        <v>0</v>
      </c>
      <c r="AV59" s="10">
        <v>2448349550</v>
      </c>
      <c r="AW59" s="11"/>
      <c r="AX59" s="10">
        <v>2500361807</v>
      </c>
      <c r="AY59" s="11"/>
      <c r="BA59" s="10">
        <f t="shared" si="4"/>
        <v>2989699034</v>
      </c>
      <c r="BB59" s="11">
        <f t="shared" si="5"/>
        <v>0</v>
      </c>
      <c r="BE59" s="18"/>
      <c r="BF59" s="19"/>
      <c r="BG59" s="19" t="s">
        <v>300</v>
      </c>
      <c r="BH59" s="19" t="s">
        <v>335</v>
      </c>
      <c r="BI59" s="3"/>
      <c r="BJ59" s="3"/>
      <c r="BK59" s="4"/>
    </row>
    <row r="60" spans="1:63" ht="15" customHeight="1">
      <c r="B60" s="18"/>
      <c r="C60" s="19"/>
      <c r="D60" s="19" t="s">
        <v>755</v>
      </c>
      <c r="E60" s="19" t="s">
        <v>694</v>
      </c>
      <c r="F60" s="3"/>
      <c r="G60" s="3"/>
      <c r="H60" s="4"/>
      <c r="J60" s="18"/>
      <c r="K60" s="19"/>
      <c r="L60" s="19" t="s">
        <v>913</v>
      </c>
      <c r="M60" s="19" t="s">
        <v>336</v>
      </c>
      <c r="N60" s="3"/>
      <c r="O60" s="3"/>
      <c r="P60" s="4"/>
      <c r="Q60" s="145">
        <v>60312646888</v>
      </c>
      <c r="R60" s="146"/>
      <c r="S60" s="145">
        <v>37835347677</v>
      </c>
      <c r="T60" s="146"/>
      <c r="X60" s="142">
        <v>60312646888</v>
      </c>
      <c r="Y60" s="142"/>
      <c r="Z60" s="142">
        <v>37835347677</v>
      </c>
      <c r="AA60" s="142">
        <v>0</v>
      </c>
      <c r="AB60" s="121">
        <f t="shared" si="18"/>
        <v>0</v>
      </c>
      <c r="AC60" s="121">
        <f t="shared" si="19"/>
        <v>0</v>
      </c>
      <c r="AD60" s="121">
        <f t="shared" si="20"/>
        <v>0</v>
      </c>
      <c r="AE60" s="121">
        <f t="shared" si="21"/>
        <v>0</v>
      </c>
      <c r="AH60" s="10">
        <v>17957409429</v>
      </c>
      <c r="AI60" s="11"/>
      <c r="AJ60" s="10">
        <v>29157625517</v>
      </c>
      <c r="AK60" s="11">
        <v>0</v>
      </c>
      <c r="AL60" s="10">
        <v>19140303721</v>
      </c>
      <c r="AM60" s="11">
        <v>0</v>
      </c>
      <c r="AN60" s="10">
        <v>14339840128</v>
      </c>
      <c r="AO60" s="11">
        <v>0</v>
      </c>
      <c r="AP60" s="10">
        <v>7459917452</v>
      </c>
      <c r="AQ60" s="11"/>
      <c r="AR60" s="10">
        <v>14596701533</v>
      </c>
      <c r="AS60" s="11">
        <v>0</v>
      </c>
      <c r="AT60" s="10">
        <v>15778728692</v>
      </c>
      <c r="AU60" s="11">
        <v>0</v>
      </c>
      <c r="AV60" s="10">
        <v>35101423500</v>
      </c>
      <c r="AW60" s="11"/>
      <c r="AX60" s="10">
        <v>14951602745</v>
      </c>
      <c r="AY60" s="11"/>
      <c r="BA60" s="10">
        <f t="shared" si="4"/>
        <v>37835347677</v>
      </c>
      <c r="BB60" s="11">
        <f t="shared" si="5"/>
        <v>0</v>
      </c>
      <c r="BE60" s="18"/>
      <c r="BF60" s="19"/>
      <c r="BG60" s="19" t="s">
        <v>301</v>
      </c>
      <c r="BH60" s="19" t="s">
        <v>336</v>
      </c>
      <c r="BI60" s="3"/>
      <c r="BJ60" s="3"/>
      <c r="BK60" s="4"/>
    </row>
    <row r="61" spans="1:63" ht="15" customHeight="1">
      <c r="B61" s="18"/>
      <c r="C61" s="19"/>
      <c r="D61" s="19" t="s">
        <v>761</v>
      </c>
      <c r="E61" s="19" t="s">
        <v>695</v>
      </c>
      <c r="F61" s="3"/>
      <c r="G61" s="3"/>
      <c r="H61" s="4"/>
      <c r="J61" s="18"/>
      <c r="K61" s="19"/>
      <c r="L61" s="19" t="s">
        <v>914</v>
      </c>
      <c r="M61" s="19" t="s">
        <v>337</v>
      </c>
      <c r="N61" s="3"/>
      <c r="O61" s="3"/>
      <c r="P61" s="4"/>
      <c r="Q61" s="145">
        <v>437268473</v>
      </c>
      <c r="R61" s="146"/>
      <c r="S61" s="145">
        <v>468349870</v>
      </c>
      <c r="T61" s="146"/>
      <c r="X61" s="142">
        <v>437268473</v>
      </c>
      <c r="Y61" s="142"/>
      <c r="Z61" s="142">
        <v>468349870</v>
      </c>
      <c r="AA61" s="142">
        <v>0</v>
      </c>
      <c r="AB61" s="121">
        <f t="shared" si="18"/>
        <v>0</v>
      </c>
      <c r="AC61" s="121">
        <f t="shared" si="19"/>
        <v>0</v>
      </c>
      <c r="AD61" s="121">
        <f t="shared" si="20"/>
        <v>0</v>
      </c>
      <c r="AE61" s="121">
        <f t="shared" si="21"/>
        <v>0</v>
      </c>
      <c r="AH61" s="10">
        <v>2443707816</v>
      </c>
      <c r="AI61" s="11"/>
      <c r="AJ61" s="10">
        <v>-1238404308</v>
      </c>
      <c r="AK61" s="11">
        <v>0</v>
      </c>
      <c r="AL61" s="10">
        <v>-1032586778</v>
      </c>
      <c r="AM61" s="11">
        <v>0</v>
      </c>
      <c r="AN61" s="10">
        <v>141801272</v>
      </c>
      <c r="AO61" s="11">
        <v>0</v>
      </c>
      <c r="AP61" s="10">
        <v>402061430</v>
      </c>
      <c r="AQ61" s="11"/>
      <c r="AR61" s="10">
        <v>-286048700</v>
      </c>
      <c r="AS61" s="11">
        <v>0</v>
      </c>
      <c r="AT61" s="10">
        <v>352337140</v>
      </c>
      <c r="AU61" s="11">
        <v>0</v>
      </c>
      <c r="AV61" s="10">
        <v>925174705</v>
      </c>
      <c r="AW61" s="11"/>
      <c r="AX61" s="10">
        <v>-103006955</v>
      </c>
      <c r="AY61" s="11"/>
      <c r="BA61" s="10">
        <f t="shared" si="4"/>
        <v>468349870</v>
      </c>
      <c r="BB61" s="11">
        <f t="shared" si="5"/>
        <v>0</v>
      </c>
      <c r="BE61" s="18"/>
      <c r="BF61" s="19"/>
      <c r="BG61" s="19" t="s">
        <v>302</v>
      </c>
      <c r="BH61" s="19" t="s">
        <v>337</v>
      </c>
      <c r="BI61" s="3"/>
      <c r="BJ61" s="3"/>
      <c r="BK61" s="4"/>
    </row>
    <row r="62" spans="1:63" ht="15" customHeight="1">
      <c r="B62" s="18"/>
      <c r="C62" s="19"/>
      <c r="D62" s="19" t="s">
        <v>950</v>
      </c>
      <c r="E62" s="19" t="s">
        <v>696</v>
      </c>
      <c r="F62" s="3"/>
      <c r="G62" s="3"/>
      <c r="H62" s="4"/>
      <c r="J62" s="18"/>
      <c r="K62" s="19"/>
      <c r="L62" s="19" t="s">
        <v>469</v>
      </c>
      <c r="M62" s="19" t="s">
        <v>338</v>
      </c>
      <c r="N62" s="3"/>
      <c r="O62" s="3"/>
      <c r="P62" s="4"/>
      <c r="Q62" s="145">
        <v>4938871549</v>
      </c>
      <c r="R62" s="146"/>
      <c r="S62" s="145">
        <v>1838532182</v>
      </c>
      <c r="T62" s="146"/>
      <c r="X62" s="142">
        <v>4938871549</v>
      </c>
      <c r="Y62" s="142"/>
      <c r="Z62" s="142">
        <v>1838532182</v>
      </c>
      <c r="AA62" s="142">
        <v>0</v>
      </c>
      <c r="AB62" s="121">
        <f t="shared" si="18"/>
        <v>0</v>
      </c>
      <c r="AC62" s="121">
        <f t="shared" si="19"/>
        <v>0</v>
      </c>
      <c r="AD62" s="121">
        <f t="shared" si="20"/>
        <v>0</v>
      </c>
      <c r="AE62" s="121">
        <f t="shared" si="21"/>
        <v>0</v>
      </c>
      <c r="AH62" s="10">
        <v>2499072214</v>
      </c>
      <c r="AI62" s="11"/>
      <c r="AJ62" s="10">
        <v>1308917254</v>
      </c>
      <c r="AK62" s="11">
        <v>0</v>
      </c>
      <c r="AL62" s="10">
        <v>1531813346</v>
      </c>
      <c r="AM62" s="11">
        <v>0</v>
      </c>
      <c r="AN62" s="10">
        <v>154735875</v>
      </c>
      <c r="AO62" s="11">
        <v>0</v>
      </c>
      <c r="AP62" s="10">
        <v>1491272929</v>
      </c>
      <c r="AQ62" s="11"/>
      <c r="AR62" s="10">
        <v>108597359</v>
      </c>
      <c r="AS62" s="11">
        <v>0</v>
      </c>
      <c r="AT62" s="10">
        <v>238661894</v>
      </c>
      <c r="AU62" s="11">
        <v>0</v>
      </c>
      <c r="AV62" s="10">
        <v>2024433188</v>
      </c>
      <c r="AW62" s="11"/>
      <c r="AX62" s="10">
        <v>1014693617</v>
      </c>
      <c r="AY62" s="11"/>
      <c r="BA62" s="10">
        <f t="shared" si="4"/>
        <v>1838532182</v>
      </c>
      <c r="BB62" s="11">
        <f t="shared" si="5"/>
        <v>0</v>
      </c>
      <c r="BE62" s="18"/>
      <c r="BF62" s="19"/>
      <c r="BG62" s="19" t="s">
        <v>469</v>
      </c>
      <c r="BH62" s="19" t="s">
        <v>338</v>
      </c>
      <c r="BI62" s="3"/>
      <c r="BJ62" s="3"/>
      <c r="BK62" s="4"/>
    </row>
    <row r="63" spans="1:63" ht="15" customHeight="1">
      <c r="B63" s="18"/>
      <c r="C63" s="19" t="s">
        <v>697</v>
      </c>
      <c r="D63" s="19"/>
      <c r="E63" s="3"/>
      <c r="F63" s="3"/>
      <c r="G63" s="3"/>
      <c r="H63" s="4"/>
      <c r="J63" s="18"/>
      <c r="K63" s="19" t="s">
        <v>165</v>
      </c>
      <c r="L63" s="19"/>
      <c r="M63" s="3"/>
      <c r="N63" s="3"/>
      <c r="O63" s="3"/>
      <c r="P63" s="4"/>
      <c r="Q63" s="145"/>
      <c r="R63" s="146">
        <f>SUM(Q64:Q67)</f>
        <v>829956326028</v>
      </c>
      <c r="S63" s="145">
        <v>0</v>
      </c>
      <c r="T63" s="146">
        <f>SUM(S64:S67)</f>
        <v>455485525170</v>
      </c>
      <c r="X63" s="142"/>
      <c r="Y63" s="142">
        <v>829956326028</v>
      </c>
      <c r="Z63" s="142">
        <v>0</v>
      </c>
      <c r="AA63" s="142">
        <v>455485525170</v>
      </c>
      <c r="AB63" s="121">
        <f t="shared" si="18"/>
        <v>0</v>
      </c>
      <c r="AC63" s="121">
        <f t="shared" si="19"/>
        <v>0</v>
      </c>
      <c r="AD63" s="121">
        <f t="shared" si="20"/>
        <v>0</v>
      </c>
      <c r="AE63" s="121">
        <f t="shared" si="21"/>
        <v>0</v>
      </c>
      <c r="AH63" s="10"/>
      <c r="AI63" s="11">
        <f>SUM(AH64:AH67)</f>
        <v>149368223109</v>
      </c>
      <c r="AJ63" s="10">
        <v>0</v>
      </c>
      <c r="AK63" s="11">
        <v>116642692968</v>
      </c>
      <c r="AL63" s="10">
        <v>0</v>
      </c>
      <c r="AM63" s="11">
        <v>103649945826</v>
      </c>
      <c r="AN63" s="10">
        <v>0</v>
      </c>
      <c r="AO63" s="11">
        <v>185210694325</v>
      </c>
      <c r="AP63" s="10"/>
      <c r="AQ63" s="11">
        <v>154505159107</v>
      </c>
      <c r="AR63" s="10">
        <v>0</v>
      </c>
      <c r="AS63" s="11">
        <v>122144845323</v>
      </c>
      <c r="AT63" s="10">
        <v>0</v>
      </c>
      <c r="AU63" s="11">
        <v>178835520740</v>
      </c>
      <c r="AV63" s="10"/>
      <c r="AW63" s="11">
        <v>434766123428</v>
      </c>
      <c r="AX63" s="10"/>
      <c r="AY63" s="11">
        <v>180044922980</v>
      </c>
      <c r="BA63" s="10">
        <f t="shared" si="4"/>
        <v>0</v>
      </c>
      <c r="BB63" s="11">
        <f t="shared" si="5"/>
        <v>455485525170</v>
      </c>
      <c r="BE63" s="18"/>
      <c r="BF63" s="19" t="s">
        <v>165</v>
      </c>
      <c r="BG63" s="19"/>
      <c r="BH63" s="3"/>
      <c r="BI63" s="3"/>
      <c r="BJ63" s="3"/>
      <c r="BK63" s="4"/>
    </row>
    <row r="64" spans="1:63" ht="15" customHeight="1">
      <c r="A64" s="31"/>
      <c r="B64" s="18"/>
      <c r="C64" s="19"/>
      <c r="D64" s="19" t="s">
        <v>671</v>
      </c>
      <c r="E64" s="17" t="s">
        <v>698</v>
      </c>
      <c r="F64" s="3"/>
      <c r="G64" s="3"/>
      <c r="H64" s="4"/>
      <c r="I64" s="31"/>
      <c r="J64" s="18"/>
      <c r="K64" s="19"/>
      <c r="L64" s="19" t="s">
        <v>311</v>
      </c>
      <c r="M64" s="19" t="s">
        <v>339</v>
      </c>
      <c r="N64" s="3"/>
      <c r="O64" s="3"/>
      <c r="P64" s="4"/>
      <c r="Q64" s="145">
        <v>818846154992</v>
      </c>
      <c r="R64" s="146"/>
      <c r="S64" s="145">
        <v>449873371255</v>
      </c>
      <c r="T64" s="146"/>
      <c r="X64" s="142">
        <v>818846154992</v>
      </c>
      <c r="Y64" s="142"/>
      <c r="Z64" s="142">
        <v>449873371255</v>
      </c>
      <c r="AA64" s="142">
        <v>0</v>
      </c>
      <c r="AB64" s="121">
        <f t="shared" si="14"/>
        <v>0</v>
      </c>
      <c r="AC64" s="121">
        <f t="shared" si="15"/>
        <v>0</v>
      </c>
      <c r="AD64" s="121">
        <f t="shared" si="16"/>
        <v>0</v>
      </c>
      <c r="AE64" s="121">
        <f t="shared" si="17"/>
        <v>0</v>
      </c>
      <c r="AH64" s="10">
        <v>146719874567</v>
      </c>
      <c r="AI64" s="11" t="s">
        <v>0</v>
      </c>
      <c r="AJ64" s="10">
        <v>110164380163</v>
      </c>
      <c r="AK64" s="11">
        <v>0</v>
      </c>
      <c r="AL64" s="10">
        <v>107704608780</v>
      </c>
      <c r="AM64" s="11">
        <v>0</v>
      </c>
      <c r="AN64" s="10">
        <v>186908941234</v>
      </c>
      <c r="AO64" s="11">
        <v>0</v>
      </c>
      <c r="AP64" s="10">
        <v>152227294998</v>
      </c>
      <c r="AQ64" s="11"/>
      <c r="AR64" s="10">
        <v>121191167239</v>
      </c>
      <c r="AS64" s="11">
        <v>0</v>
      </c>
      <c r="AT64" s="10">
        <v>176454909018</v>
      </c>
      <c r="AU64" s="11">
        <v>0</v>
      </c>
      <c r="AV64" s="10">
        <v>409988017718</v>
      </c>
      <c r="AW64" s="11"/>
      <c r="AX64" s="10">
        <v>198452810888</v>
      </c>
      <c r="AY64" s="11"/>
      <c r="BA64" s="10">
        <f t="shared" si="4"/>
        <v>449873371255</v>
      </c>
      <c r="BB64" s="11">
        <f t="shared" si="5"/>
        <v>0</v>
      </c>
      <c r="BE64" s="18"/>
      <c r="BF64" s="19"/>
      <c r="BG64" s="19" t="s">
        <v>289</v>
      </c>
      <c r="BH64" s="19" t="s">
        <v>339</v>
      </c>
      <c r="BI64" s="3"/>
      <c r="BJ64" s="3"/>
      <c r="BK64" s="4"/>
    </row>
    <row r="65" spans="1:63" ht="15" customHeight="1">
      <c r="A65" s="31"/>
      <c r="B65" s="18"/>
      <c r="C65" s="19"/>
      <c r="D65" s="19" t="s">
        <v>672</v>
      </c>
      <c r="E65" s="17" t="s">
        <v>699</v>
      </c>
      <c r="F65" s="3"/>
      <c r="G65" s="3"/>
      <c r="H65" s="4"/>
      <c r="I65" s="31"/>
      <c r="J65" s="18"/>
      <c r="K65" s="19"/>
      <c r="L65" s="19" t="s">
        <v>312</v>
      </c>
      <c r="M65" s="19" t="s">
        <v>340</v>
      </c>
      <c r="N65" s="3"/>
      <c r="O65" s="3"/>
      <c r="P65" s="4"/>
      <c r="Q65" s="145">
        <v>9577193776</v>
      </c>
      <c r="R65" s="146"/>
      <c r="S65" s="145">
        <v>3095987947</v>
      </c>
      <c r="T65" s="146"/>
      <c r="X65" s="142">
        <v>9577193776</v>
      </c>
      <c r="Y65" s="142"/>
      <c r="Z65" s="142">
        <v>3095987947</v>
      </c>
      <c r="AA65" s="142">
        <v>0</v>
      </c>
      <c r="AB65" s="121">
        <f t="shared" si="14"/>
        <v>0</v>
      </c>
      <c r="AC65" s="121">
        <f t="shared" si="15"/>
        <v>0</v>
      </c>
      <c r="AD65" s="121">
        <f t="shared" si="16"/>
        <v>0</v>
      </c>
      <c r="AE65" s="121">
        <f t="shared" si="17"/>
        <v>0</v>
      </c>
      <c r="AH65" s="10">
        <v>2500831467</v>
      </c>
      <c r="AI65" s="11"/>
      <c r="AJ65" s="10">
        <v>5506186265</v>
      </c>
      <c r="AK65" s="11">
        <v>0</v>
      </c>
      <c r="AL65" s="10">
        <v>-4980864672</v>
      </c>
      <c r="AM65" s="11">
        <v>0</v>
      </c>
      <c r="AN65" s="10">
        <v>-1047457222</v>
      </c>
      <c r="AO65" s="11">
        <v>0</v>
      </c>
      <c r="AP65" s="10">
        <v>1517916506</v>
      </c>
      <c r="AQ65" s="11"/>
      <c r="AR65" s="10">
        <v>570320126</v>
      </c>
      <c r="AS65" s="11">
        <v>0</v>
      </c>
      <c r="AT65" s="10">
        <v>1007751315</v>
      </c>
      <c r="AU65" s="11">
        <v>0</v>
      </c>
      <c r="AV65" s="10">
        <v>24468447545</v>
      </c>
      <c r="AW65" s="11"/>
      <c r="AX65" s="10">
        <v>-18215654106</v>
      </c>
      <c r="AY65" s="11"/>
      <c r="BA65" s="10">
        <f t="shared" si="4"/>
        <v>3095987947</v>
      </c>
      <c r="BB65" s="11">
        <f t="shared" si="5"/>
        <v>0</v>
      </c>
      <c r="BE65" s="18"/>
      <c r="BF65" s="19"/>
      <c r="BG65" s="19" t="s">
        <v>291</v>
      </c>
      <c r="BH65" s="19" t="s">
        <v>340</v>
      </c>
      <c r="BI65" s="3"/>
      <c r="BJ65" s="3"/>
      <c r="BK65" s="4"/>
    </row>
    <row r="66" spans="1:63" ht="15" customHeight="1">
      <c r="A66" s="31"/>
      <c r="B66" s="18"/>
      <c r="C66" s="19"/>
      <c r="D66" s="19" t="s">
        <v>299</v>
      </c>
      <c r="E66" s="17" t="s">
        <v>700</v>
      </c>
      <c r="F66" s="3"/>
      <c r="G66" s="3"/>
      <c r="H66" s="4"/>
      <c r="I66" s="31"/>
      <c r="J66" s="18"/>
      <c r="K66" s="19"/>
      <c r="L66" s="19" t="s">
        <v>299</v>
      </c>
      <c r="M66" s="19" t="s">
        <v>341</v>
      </c>
      <c r="N66" s="3"/>
      <c r="O66" s="3"/>
      <c r="P66" s="4"/>
      <c r="Q66" s="145">
        <v>128500246</v>
      </c>
      <c r="R66" s="146"/>
      <c r="S66" s="145">
        <v>0</v>
      </c>
      <c r="T66" s="146"/>
      <c r="X66" s="142">
        <v>128500246</v>
      </c>
      <c r="Y66" s="142"/>
      <c r="Z66" s="142">
        <v>0</v>
      </c>
      <c r="AA66" s="142">
        <v>0</v>
      </c>
      <c r="AB66" s="121">
        <f t="shared" si="14"/>
        <v>0</v>
      </c>
      <c r="AC66" s="121">
        <f t="shared" si="15"/>
        <v>0</v>
      </c>
      <c r="AD66" s="121">
        <f t="shared" si="16"/>
        <v>0</v>
      </c>
      <c r="AE66" s="121">
        <f t="shared" si="17"/>
        <v>0</v>
      </c>
      <c r="AH66" s="10">
        <v>92723773</v>
      </c>
      <c r="AI66" s="11" t="s">
        <v>0</v>
      </c>
      <c r="AJ66" s="10">
        <v>78776533</v>
      </c>
      <c r="AK66" s="11">
        <v>0</v>
      </c>
      <c r="AL66" s="10">
        <v>15000000</v>
      </c>
      <c r="AM66" s="11">
        <v>0</v>
      </c>
      <c r="AN66" s="10">
        <v>0</v>
      </c>
      <c r="AO66" s="11">
        <v>0</v>
      </c>
      <c r="AP66" s="10">
        <v>0</v>
      </c>
      <c r="AQ66" s="11"/>
      <c r="AR66" s="10">
        <v>0</v>
      </c>
      <c r="AS66" s="11">
        <v>0</v>
      </c>
      <c r="AT66" s="10">
        <v>0</v>
      </c>
      <c r="AU66" s="11">
        <v>0</v>
      </c>
      <c r="AV66" s="10">
        <v>0</v>
      </c>
      <c r="AW66" s="11"/>
      <c r="AX66" s="10">
        <v>68569156</v>
      </c>
      <c r="AY66" s="11"/>
      <c r="BA66" s="10">
        <f t="shared" si="4"/>
        <v>0</v>
      </c>
      <c r="BB66" s="11">
        <f t="shared" si="5"/>
        <v>0</v>
      </c>
      <c r="BE66" s="18"/>
      <c r="BF66" s="19"/>
      <c r="BG66" s="19" t="s">
        <v>299</v>
      </c>
      <c r="BH66" s="19" t="s">
        <v>341</v>
      </c>
      <c r="BI66" s="3"/>
      <c r="BJ66" s="3"/>
      <c r="BK66" s="4"/>
    </row>
    <row r="67" spans="1:63" ht="15" customHeight="1">
      <c r="A67" s="31"/>
      <c r="B67" s="18"/>
      <c r="C67" s="19"/>
      <c r="D67" s="19" t="s">
        <v>300</v>
      </c>
      <c r="E67" s="17" t="s">
        <v>701</v>
      </c>
      <c r="F67" s="3"/>
      <c r="G67" s="3"/>
      <c r="H67" s="4"/>
      <c r="I67" s="31"/>
      <c r="J67" s="18"/>
      <c r="K67" s="19"/>
      <c r="L67" s="19" t="s">
        <v>300</v>
      </c>
      <c r="M67" s="19" t="s">
        <v>342</v>
      </c>
      <c r="N67" s="3"/>
      <c r="O67" s="3"/>
      <c r="P67" s="4"/>
      <c r="Q67" s="145">
        <v>1404477014</v>
      </c>
      <c r="R67" s="146"/>
      <c r="S67" s="145">
        <v>2516165968</v>
      </c>
      <c r="T67" s="146"/>
      <c r="X67" s="142">
        <v>1404477014</v>
      </c>
      <c r="Y67" s="142"/>
      <c r="Z67" s="142">
        <v>2516165968</v>
      </c>
      <c r="AA67" s="142">
        <v>0</v>
      </c>
      <c r="AB67" s="121">
        <f t="shared" si="14"/>
        <v>0</v>
      </c>
      <c r="AC67" s="121">
        <f t="shared" si="15"/>
        <v>0</v>
      </c>
      <c r="AD67" s="121">
        <f t="shared" si="16"/>
        <v>0</v>
      </c>
      <c r="AE67" s="121">
        <f t="shared" si="17"/>
        <v>0</v>
      </c>
      <c r="AH67" s="10">
        <v>54793302</v>
      </c>
      <c r="AI67" s="11"/>
      <c r="AJ67" s="10">
        <v>893350007</v>
      </c>
      <c r="AK67" s="11">
        <v>0</v>
      </c>
      <c r="AL67" s="10">
        <v>911201718</v>
      </c>
      <c r="AM67" s="11">
        <v>0</v>
      </c>
      <c r="AN67" s="10">
        <v>-650789687</v>
      </c>
      <c r="AO67" s="11">
        <v>0</v>
      </c>
      <c r="AP67" s="10">
        <v>759947603</v>
      </c>
      <c r="AQ67" s="11"/>
      <c r="AR67" s="10">
        <v>383357958</v>
      </c>
      <c r="AS67" s="11">
        <v>0</v>
      </c>
      <c r="AT67" s="10">
        <v>1372860407</v>
      </c>
      <c r="AU67" s="11">
        <v>0</v>
      </c>
      <c r="AV67" s="10">
        <v>309658165</v>
      </c>
      <c r="AW67" s="11"/>
      <c r="AX67" s="10">
        <v>-260802958</v>
      </c>
      <c r="AY67" s="11"/>
      <c r="BA67" s="10">
        <f t="shared" si="4"/>
        <v>2516165968</v>
      </c>
      <c r="BB67" s="11">
        <f t="shared" si="5"/>
        <v>0</v>
      </c>
      <c r="BE67" s="18"/>
      <c r="BF67" s="19"/>
      <c r="BG67" s="19" t="s">
        <v>300</v>
      </c>
      <c r="BH67" s="19" t="s">
        <v>342</v>
      </c>
      <c r="BI67" s="3"/>
      <c r="BJ67" s="3"/>
      <c r="BK67" s="4"/>
    </row>
    <row r="68" spans="1:63" ht="15" customHeight="1">
      <c r="B68" s="18"/>
      <c r="C68" s="19" t="s">
        <v>702</v>
      </c>
      <c r="D68" s="19"/>
      <c r="E68" s="3"/>
      <c r="F68" s="3"/>
      <c r="G68" s="3"/>
      <c r="H68" s="4"/>
      <c r="J68" s="18"/>
      <c r="K68" s="19" t="s">
        <v>4</v>
      </c>
      <c r="L68" s="19"/>
      <c r="M68" s="3"/>
      <c r="N68" s="3"/>
      <c r="O68" s="3"/>
      <c r="P68" s="4"/>
      <c r="Q68" s="145"/>
      <c r="R68" s="146">
        <f>SUM(Q69:Q71)</f>
        <v>26334243966</v>
      </c>
      <c r="S68" s="145">
        <v>0</v>
      </c>
      <c r="T68" s="146">
        <f>SUM(S69:S71)</f>
        <v>27356902535</v>
      </c>
      <c r="X68" s="142"/>
      <c r="Y68" s="142">
        <v>26334243966</v>
      </c>
      <c r="Z68" s="142">
        <v>0</v>
      </c>
      <c r="AA68" s="142">
        <v>27356902535</v>
      </c>
      <c r="AB68" s="121">
        <f t="shared" si="14"/>
        <v>0</v>
      </c>
      <c r="AC68" s="121">
        <f t="shared" si="15"/>
        <v>0</v>
      </c>
      <c r="AD68" s="121">
        <f t="shared" si="16"/>
        <v>0</v>
      </c>
      <c r="AE68" s="121">
        <f t="shared" si="17"/>
        <v>0</v>
      </c>
      <c r="AH68" s="10"/>
      <c r="AI68" s="11">
        <f>SUM(AH69:AH71)</f>
        <v>6707943600</v>
      </c>
      <c r="AJ68" s="10">
        <v>0</v>
      </c>
      <c r="AK68" s="11">
        <v>8104265997</v>
      </c>
      <c r="AL68" s="10">
        <v>0</v>
      </c>
      <c r="AM68" s="11">
        <v>7980867999</v>
      </c>
      <c r="AN68" s="10">
        <v>0</v>
      </c>
      <c r="AO68" s="11">
        <v>8144384535</v>
      </c>
      <c r="AP68" s="10"/>
      <c r="AQ68" s="11">
        <v>8603279137</v>
      </c>
      <c r="AR68" s="10">
        <v>0</v>
      </c>
      <c r="AS68" s="11">
        <v>9018707652</v>
      </c>
      <c r="AT68" s="10">
        <v>0</v>
      </c>
      <c r="AU68" s="11">
        <v>9734915746</v>
      </c>
      <c r="AV68" s="10"/>
      <c r="AW68" s="11">
        <v>10456824611</v>
      </c>
      <c r="AX68" s="10"/>
      <c r="AY68" s="11">
        <v>8294757069</v>
      </c>
      <c r="BA68" s="10">
        <f t="shared" si="4"/>
        <v>0</v>
      </c>
      <c r="BB68" s="11">
        <f t="shared" si="5"/>
        <v>27356902535</v>
      </c>
      <c r="BE68" s="18"/>
      <c r="BF68" s="19" t="s">
        <v>4</v>
      </c>
      <c r="BG68" s="19"/>
      <c r="BH68" s="3"/>
      <c r="BI68" s="3"/>
      <c r="BJ68" s="3"/>
      <c r="BK68" s="4"/>
    </row>
    <row r="69" spans="1:63" ht="15" customHeight="1">
      <c r="B69" s="18"/>
      <c r="C69" s="19"/>
      <c r="D69" s="19" t="s">
        <v>671</v>
      </c>
      <c r="E69" s="19" t="s">
        <v>703</v>
      </c>
      <c r="F69" s="3"/>
      <c r="G69" s="3"/>
      <c r="H69" s="4"/>
      <c r="J69" s="18"/>
      <c r="K69" s="19"/>
      <c r="L69" s="19" t="s">
        <v>289</v>
      </c>
      <c r="M69" s="19" t="s">
        <v>343</v>
      </c>
      <c r="N69" s="3"/>
      <c r="O69" s="3"/>
      <c r="P69" s="4"/>
      <c r="Q69" s="145">
        <v>5065606466</v>
      </c>
      <c r="R69" s="146"/>
      <c r="S69" s="145">
        <v>5514851915</v>
      </c>
      <c r="T69" s="146"/>
      <c r="X69" s="142">
        <v>5065606466</v>
      </c>
      <c r="Y69" s="142"/>
      <c r="Z69" s="142">
        <v>5514851915</v>
      </c>
      <c r="AA69" s="142">
        <v>0</v>
      </c>
      <c r="AB69" s="121">
        <f t="shared" si="14"/>
        <v>0</v>
      </c>
      <c r="AC69" s="121">
        <f t="shared" si="15"/>
        <v>0</v>
      </c>
      <c r="AD69" s="121">
        <f t="shared" si="16"/>
        <v>0</v>
      </c>
      <c r="AE69" s="121">
        <f t="shared" si="17"/>
        <v>0</v>
      </c>
      <c r="AH69" s="10">
        <v>894015060</v>
      </c>
      <c r="AI69" s="11" t="s">
        <v>0</v>
      </c>
      <c r="AJ69" s="10">
        <v>1317622119</v>
      </c>
      <c r="AK69" s="11">
        <v>0</v>
      </c>
      <c r="AL69" s="10">
        <v>1367383942</v>
      </c>
      <c r="AM69" s="11">
        <v>0</v>
      </c>
      <c r="AN69" s="10">
        <v>1912202902</v>
      </c>
      <c r="AO69" s="11">
        <v>0</v>
      </c>
      <c r="AP69" s="10">
        <v>1998340204</v>
      </c>
      <c r="AQ69" s="11"/>
      <c r="AR69" s="10">
        <v>1704377006</v>
      </c>
      <c r="AS69" s="11">
        <v>0</v>
      </c>
      <c r="AT69" s="10">
        <v>1812134705</v>
      </c>
      <c r="AU69" s="11">
        <v>0</v>
      </c>
      <c r="AV69" s="10">
        <v>2340074535</v>
      </c>
      <c r="AW69" s="11"/>
      <c r="AX69" s="10">
        <v>1500276293</v>
      </c>
      <c r="AY69" s="11"/>
      <c r="BA69" s="10">
        <f t="shared" si="4"/>
        <v>5514851915</v>
      </c>
      <c r="BB69" s="11">
        <f t="shared" si="5"/>
        <v>0</v>
      </c>
      <c r="BE69" s="18"/>
      <c r="BF69" s="19"/>
      <c r="BG69" s="19" t="s">
        <v>289</v>
      </c>
      <c r="BH69" s="19" t="s">
        <v>343</v>
      </c>
      <c r="BI69" s="3"/>
      <c r="BJ69" s="3"/>
      <c r="BK69" s="4"/>
    </row>
    <row r="70" spans="1:63" ht="15" customHeight="1">
      <c r="B70" s="18"/>
      <c r="C70" s="19"/>
      <c r="D70" s="19" t="s">
        <v>672</v>
      </c>
      <c r="E70" s="19" t="s">
        <v>704</v>
      </c>
      <c r="F70" s="3"/>
      <c r="G70" s="3"/>
      <c r="H70" s="4"/>
      <c r="J70" s="18"/>
      <c r="K70" s="19"/>
      <c r="L70" s="19" t="s">
        <v>291</v>
      </c>
      <c r="M70" s="19" t="s">
        <v>344</v>
      </c>
      <c r="N70" s="3"/>
      <c r="O70" s="3"/>
      <c r="P70" s="4"/>
      <c r="Q70" s="145">
        <v>20977294387</v>
      </c>
      <c r="R70" s="146"/>
      <c r="S70" s="145">
        <v>21631464211</v>
      </c>
      <c r="T70" s="146"/>
      <c r="X70" s="142">
        <v>20977294387</v>
      </c>
      <c r="Y70" s="142"/>
      <c r="Z70" s="142">
        <v>21631464211</v>
      </c>
      <c r="AA70" s="142">
        <v>0</v>
      </c>
      <c r="AB70" s="121">
        <f t="shared" ref="AB70:AB101" si="22">IFERROR(X70-Q70,0)</f>
        <v>0</v>
      </c>
      <c r="AC70" s="121">
        <f t="shared" ref="AC70:AC101" si="23">IFERROR(Y70-R70,0)</f>
        <v>0</v>
      </c>
      <c r="AD70" s="121">
        <f t="shared" ref="AD70:AD101" si="24">IFERROR(Z70-S70,0)</f>
        <v>0</v>
      </c>
      <c r="AE70" s="121">
        <f t="shared" ref="AE70:AE101" si="25">IFERROR(AA70-T70,0)</f>
        <v>0</v>
      </c>
      <c r="AH70" s="10">
        <v>5800950245</v>
      </c>
      <c r="AI70" s="11" t="s">
        <v>0</v>
      </c>
      <c r="AJ70" s="10">
        <v>6752315032</v>
      </c>
      <c r="AK70" s="11">
        <v>0</v>
      </c>
      <c r="AL70" s="10">
        <v>6547362480</v>
      </c>
      <c r="AM70" s="11">
        <v>0</v>
      </c>
      <c r="AN70" s="10">
        <v>6194653455</v>
      </c>
      <c r="AO70" s="11">
        <v>0</v>
      </c>
      <c r="AP70" s="10">
        <v>6541678894</v>
      </c>
      <c r="AQ70" s="11"/>
      <c r="AR70" s="10">
        <v>7243444257</v>
      </c>
      <c r="AS70" s="11">
        <v>0</v>
      </c>
      <c r="AT70" s="10">
        <v>7846341060</v>
      </c>
      <c r="AU70" s="11">
        <v>0</v>
      </c>
      <c r="AV70" s="10">
        <v>8007921671</v>
      </c>
      <c r="AW70" s="11"/>
      <c r="AX70" s="10">
        <v>6692063875</v>
      </c>
      <c r="AY70" s="11"/>
      <c r="BA70" s="10">
        <f t="shared" si="4"/>
        <v>21631464211</v>
      </c>
      <c r="BB70" s="11">
        <f t="shared" si="5"/>
        <v>0</v>
      </c>
      <c r="BE70" s="18"/>
      <c r="BF70" s="19"/>
      <c r="BG70" s="19" t="s">
        <v>291</v>
      </c>
      <c r="BH70" s="19" t="s">
        <v>344</v>
      </c>
      <c r="BI70" s="3"/>
      <c r="BJ70" s="3"/>
      <c r="BK70" s="4"/>
    </row>
    <row r="71" spans="1:63" ht="15" customHeight="1">
      <c r="B71" s="18"/>
      <c r="C71" s="19"/>
      <c r="D71" s="19" t="s">
        <v>299</v>
      </c>
      <c r="E71" s="19" t="s">
        <v>705</v>
      </c>
      <c r="F71" s="3"/>
      <c r="G71" s="3"/>
      <c r="H71" s="4"/>
      <c r="J71" s="18"/>
      <c r="K71" s="19"/>
      <c r="L71" s="19" t="s">
        <v>299</v>
      </c>
      <c r="M71" s="19" t="s">
        <v>345</v>
      </c>
      <c r="N71" s="3"/>
      <c r="O71" s="3"/>
      <c r="P71" s="4"/>
      <c r="Q71" s="145">
        <v>291343113</v>
      </c>
      <c r="R71" s="146"/>
      <c r="S71" s="145">
        <v>210586409</v>
      </c>
      <c r="T71" s="146"/>
      <c r="X71" s="142">
        <v>291343113</v>
      </c>
      <c r="Y71" s="142"/>
      <c r="Z71" s="142">
        <v>210586409</v>
      </c>
      <c r="AA71" s="142">
        <v>0</v>
      </c>
      <c r="AB71" s="121">
        <f t="shared" si="22"/>
        <v>0</v>
      </c>
      <c r="AC71" s="121">
        <f t="shared" si="23"/>
        <v>0</v>
      </c>
      <c r="AD71" s="121">
        <f t="shared" si="24"/>
        <v>0</v>
      </c>
      <c r="AE71" s="121">
        <f t="shared" si="25"/>
        <v>0</v>
      </c>
      <c r="AH71" s="10">
        <v>12978295</v>
      </c>
      <c r="AI71" s="11" t="s">
        <v>0</v>
      </c>
      <c r="AJ71" s="10">
        <v>34328846</v>
      </c>
      <c r="AK71" s="11">
        <v>0</v>
      </c>
      <c r="AL71" s="10">
        <v>66121577</v>
      </c>
      <c r="AM71" s="11">
        <v>0</v>
      </c>
      <c r="AN71" s="10">
        <v>37528178</v>
      </c>
      <c r="AO71" s="11">
        <v>0</v>
      </c>
      <c r="AP71" s="10">
        <v>63260039</v>
      </c>
      <c r="AQ71" s="11"/>
      <c r="AR71" s="10">
        <v>70886389</v>
      </c>
      <c r="AS71" s="11">
        <v>0</v>
      </c>
      <c r="AT71" s="10">
        <v>76439981</v>
      </c>
      <c r="AU71" s="11">
        <v>0</v>
      </c>
      <c r="AV71" s="10">
        <v>108828405</v>
      </c>
      <c r="AW71" s="11"/>
      <c r="AX71" s="10">
        <v>102416901</v>
      </c>
      <c r="AY71" s="11"/>
      <c r="BA71" s="10">
        <f t="shared" si="4"/>
        <v>210586409</v>
      </c>
      <c r="BB71" s="11">
        <f t="shared" si="5"/>
        <v>0</v>
      </c>
      <c r="BE71" s="18"/>
      <c r="BF71" s="19"/>
      <c r="BG71" s="19" t="s">
        <v>299</v>
      </c>
      <c r="BH71" s="19" t="s">
        <v>345</v>
      </c>
      <c r="BI71" s="3"/>
      <c r="BJ71" s="3"/>
      <c r="BK71" s="4"/>
    </row>
    <row r="72" spans="1:63" ht="15" customHeight="1">
      <c r="B72" s="18"/>
      <c r="C72" s="19" t="s">
        <v>706</v>
      </c>
      <c r="D72" s="19"/>
      <c r="E72" s="3"/>
      <c r="F72" s="3"/>
      <c r="G72" s="3"/>
      <c r="H72" s="4"/>
      <c r="J72" s="18"/>
      <c r="K72" s="19" t="s">
        <v>167</v>
      </c>
      <c r="L72" s="19"/>
      <c r="M72" s="3"/>
      <c r="N72" s="3"/>
      <c r="O72" s="3"/>
      <c r="P72" s="4"/>
      <c r="Q72" s="145"/>
      <c r="R72" s="146">
        <f>SUM(Q73:Q74)</f>
        <v>7137450469</v>
      </c>
      <c r="S72" s="145">
        <v>0</v>
      </c>
      <c r="T72" s="146">
        <f>SUM(S73:S74)</f>
        <v>1556950444</v>
      </c>
      <c r="X72" s="142"/>
      <c r="Y72" s="142">
        <v>7137450469</v>
      </c>
      <c r="Z72" s="142">
        <v>0</v>
      </c>
      <c r="AA72" s="142">
        <v>1556950444</v>
      </c>
      <c r="AB72" s="121">
        <f t="shared" si="22"/>
        <v>0</v>
      </c>
      <c r="AC72" s="121">
        <f t="shared" si="23"/>
        <v>0</v>
      </c>
      <c r="AD72" s="121">
        <f t="shared" si="24"/>
        <v>0</v>
      </c>
      <c r="AE72" s="121">
        <f t="shared" si="25"/>
        <v>0</v>
      </c>
      <c r="AH72" s="10"/>
      <c r="AI72" s="11">
        <f>SUM(AH73:AH74)</f>
        <v>498107055</v>
      </c>
      <c r="AJ72" s="10">
        <v>0</v>
      </c>
      <c r="AK72" s="11">
        <v>370254006</v>
      </c>
      <c r="AL72" s="10">
        <v>0</v>
      </c>
      <c r="AM72" s="11">
        <v>-186825898</v>
      </c>
      <c r="AN72" s="10">
        <v>0</v>
      </c>
      <c r="AO72" s="11">
        <v>628979163</v>
      </c>
      <c r="AP72" s="10"/>
      <c r="AQ72" s="11">
        <v>34801488</v>
      </c>
      <c r="AR72" s="10">
        <v>0</v>
      </c>
      <c r="AS72" s="11">
        <v>782871947</v>
      </c>
      <c r="AT72" s="10">
        <v>0</v>
      </c>
      <c r="AU72" s="11">
        <v>739277009</v>
      </c>
      <c r="AV72" s="10"/>
      <c r="AW72" s="11">
        <v>568244379</v>
      </c>
      <c r="AX72" s="10"/>
      <c r="AY72" s="11">
        <v>4622672564</v>
      </c>
      <c r="BA72" s="10">
        <f t="shared" si="4"/>
        <v>0</v>
      </c>
      <c r="BB72" s="11">
        <f t="shared" si="5"/>
        <v>1556950444</v>
      </c>
      <c r="BE72" s="18"/>
      <c r="BF72" s="19" t="s">
        <v>167</v>
      </c>
      <c r="BG72" s="19"/>
      <c r="BH72" s="3"/>
      <c r="BI72" s="3"/>
      <c r="BJ72" s="3"/>
      <c r="BK72" s="4"/>
    </row>
    <row r="73" spans="1:63" ht="15" customHeight="1">
      <c r="B73" s="18"/>
      <c r="C73" s="19"/>
      <c r="D73" s="19" t="s">
        <v>671</v>
      </c>
      <c r="E73" s="19" t="s">
        <v>707</v>
      </c>
      <c r="F73" s="3"/>
      <c r="G73" s="3"/>
      <c r="H73" s="4"/>
      <c r="J73" s="18"/>
      <c r="K73" s="19"/>
      <c r="L73" s="19" t="s">
        <v>311</v>
      </c>
      <c r="M73" s="19" t="s">
        <v>346</v>
      </c>
      <c r="N73" s="3"/>
      <c r="O73" s="3"/>
      <c r="P73" s="4"/>
      <c r="Q73" s="145"/>
      <c r="R73" s="146"/>
      <c r="S73" s="145">
        <v>0</v>
      </c>
      <c r="T73" s="146"/>
      <c r="X73" s="142"/>
      <c r="Y73" s="142"/>
      <c r="Z73" s="142">
        <v>0</v>
      </c>
      <c r="AA73" s="142">
        <v>0</v>
      </c>
      <c r="AB73" s="121">
        <f t="shared" si="22"/>
        <v>0</v>
      </c>
      <c r="AC73" s="121">
        <f t="shared" si="23"/>
        <v>0</v>
      </c>
      <c r="AD73" s="121">
        <f t="shared" si="24"/>
        <v>0</v>
      </c>
      <c r="AE73" s="121">
        <f t="shared" si="25"/>
        <v>0</v>
      </c>
      <c r="AH73" s="10"/>
      <c r="AI73" s="11" t="s">
        <v>0</v>
      </c>
      <c r="AJ73" s="10">
        <v>0</v>
      </c>
      <c r="AK73" s="11">
        <v>0</v>
      </c>
      <c r="AL73" s="10">
        <v>0</v>
      </c>
      <c r="AM73" s="11">
        <v>0</v>
      </c>
      <c r="AN73" s="10">
        <v>0</v>
      </c>
      <c r="AO73" s="11">
        <v>0</v>
      </c>
      <c r="AP73" s="10"/>
      <c r="AQ73" s="11"/>
      <c r="AR73" s="10">
        <v>0</v>
      </c>
      <c r="AS73" s="11">
        <v>0</v>
      </c>
      <c r="AT73" s="10">
        <v>0</v>
      </c>
      <c r="AU73" s="11">
        <v>0</v>
      </c>
      <c r="AV73" s="10"/>
      <c r="AW73" s="11"/>
      <c r="AX73" s="10"/>
      <c r="AY73" s="11"/>
      <c r="BA73" s="10">
        <f t="shared" ref="BA73:BA134" si="26">SUM(AP73,AR73,AT73)</f>
        <v>0</v>
      </c>
      <c r="BB73" s="11">
        <f t="shared" si="5"/>
        <v>0</v>
      </c>
      <c r="BE73" s="18"/>
      <c r="BF73" s="19"/>
      <c r="BG73" s="19" t="s">
        <v>289</v>
      </c>
      <c r="BH73" s="19" t="s">
        <v>346</v>
      </c>
      <c r="BI73" s="3"/>
      <c r="BJ73" s="3"/>
      <c r="BK73" s="4"/>
    </row>
    <row r="74" spans="1:63" ht="15" customHeight="1">
      <c r="B74" s="18"/>
      <c r="C74" s="19"/>
      <c r="D74" s="19" t="s">
        <v>672</v>
      </c>
      <c r="E74" s="19" t="s">
        <v>708</v>
      </c>
      <c r="F74" s="3"/>
      <c r="G74" s="3"/>
      <c r="H74" s="4"/>
      <c r="J74" s="18"/>
      <c r="K74" s="19"/>
      <c r="L74" s="19" t="s">
        <v>312</v>
      </c>
      <c r="M74" s="19" t="s">
        <v>347</v>
      </c>
      <c r="N74" s="3"/>
      <c r="O74" s="3"/>
      <c r="P74" s="4"/>
      <c r="Q74" s="145">
        <v>7137450469</v>
      </c>
      <c r="R74" s="146"/>
      <c r="S74" s="145">
        <v>1556950444</v>
      </c>
      <c r="T74" s="146"/>
      <c r="X74" s="142">
        <v>7137450469</v>
      </c>
      <c r="Y74" s="142"/>
      <c r="Z74" s="142">
        <v>1556950444</v>
      </c>
      <c r="AA74" s="142">
        <v>0</v>
      </c>
      <c r="AB74" s="121">
        <f t="shared" si="22"/>
        <v>0</v>
      </c>
      <c r="AC74" s="121">
        <f t="shared" si="23"/>
        <v>0</v>
      </c>
      <c r="AD74" s="121">
        <f t="shared" si="24"/>
        <v>0</v>
      </c>
      <c r="AE74" s="121">
        <f t="shared" si="25"/>
        <v>0</v>
      </c>
      <c r="AH74" s="10">
        <v>498107055</v>
      </c>
      <c r="AI74" s="11" t="s">
        <v>0</v>
      </c>
      <c r="AJ74" s="10">
        <v>370254006</v>
      </c>
      <c r="AK74" s="11">
        <v>0</v>
      </c>
      <c r="AL74" s="10">
        <v>-186825898</v>
      </c>
      <c r="AM74" s="11">
        <v>0</v>
      </c>
      <c r="AN74" s="10">
        <v>628979163</v>
      </c>
      <c r="AO74" s="11">
        <v>0</v>
      </c>
      <c r="AP74" s="10">
        <v>34801488</v>
      </c>
      <c r="AQ74" s="11"/>
      <c r="AR74" s="10">
        <v>782871947</v>
      </c>
      <c r="AS74" s="11">
        <v>0</v>
      </c>
      <c r="AT74" s="10">
        <v>739277009</v>
      </c>
      <c r="AU74" s="11">
        <v>0</v>
      </c>
      <c r="AV74" s="10">
        <v>568244379</v>
      </c>
      <c r="AW74" s="11"/>
      <c r="AX74" s="10">
        <v>4622672564</v>
      </c>
      <c r="AY74" s="11"/>
      <c r="BA74" s="10">
        <f t="shared" si="26"/>
        <v>1556950444</v>
      </c>
      <c r="BB74" s="11">
        <f t="shared" ref="BB74:BB134" si="27">SUM(AQ74,AS74,AU74)</f>
        <v>0</v>
      </c>
      <c r="BE74" s="18"/>
      <c r="BF74" s="19"/>
      <c r="BG74" s="19" t="s">
        <v>291</v>
      </c>
      <c r="BH74" s="19" t="s">
        <v>347</v>
      </c>
      <c r="BI74" s="3"/>
      <c r="BJ74" s="3"/>
      <c r="BK74" s="4"/>
    </row>
    <row r="75" spans="1:63" ht="15" customHeight="1">
      <c r="B75" s="18"/>
      <c r="C75" s="19" t="s">
        <v>709</v>
      </c>
      <c r="D75" s="19"/>
      <c r="E75" s="3"/>
      <c r="F75" s="3"/>
      <c r="G75" s="3"/>
      <c r="H75" s="4"/>
      <c r="J75" s="18"/>
      <c r="K75" s="19" t="s">
        <v>5</v>
      </c>
      <c r="L75" s="19"/>
      <c r="M75" s="3"/>
      <c r="N75" s="3"/>
      <c r="O75" s="3"/>
      <c r="P75" s="4"/>
      <c r="Q75" s="145"/>
      <c r="R75" s="146">
        <f>SUM(Q76:Q77)</f>
        <v>9099294835</v>
      </c>
      <c r="S75" s="145">
        <v>0</v>
      </c>
      <c r="T75" s="146">
        <f>SUM(S76:S77)</f>
        <v>4904845061</v>
      </c>
      <c r="X75" s="142"/>
      <c r="Y75" s="142">
        <v>9099294835</v>
      </c>
      <c r="Z75" s="142">
        <v>0</v>
      </c>
      <c r="AA75" s="142">
        <v>4904845061</v>
      </c>
      <c r="AB75" s="121">
        <f t="shared" si="22"/>
        <v>0</v>
      </c>
      <c r="AC75" s="121">
        <f t="shared" si="23"/>
        <v>0</v>
      </c>
      <c r="AD75" s="121">
        <f t="shared" si="24"/>
        <v>0</v>
      </c>
      <c r="AE75" s="121">
        <f t="shared" si="25"/>
        <v>0</v>
      </c>
      <c r="AH75" s="10"/>
      <c r="AI75" s="11">
        <f>SUM(AH76:AH77)</f>
        <v>2105312742</v>
      </c>
      <c r="AJ75" s="10">
        <v>0</v>
      </c>
      <c r="AK75" s="11">
        <v>2821083211</v>
      </c>
      <c r="AL75" s="10">
        <v>0</v>
      </c>
      <c r="AM75" s="11">
        <v>-867279975</v>
      </c>
      <c r="AN75" s="10">
        <v>0</v>
      </c>
      <c r="AO75" s="11">
        <v>1041041065</v>
      </c>
      <c r="AP75" s="10"/>
      <c r="AQ75" s="11">
        <v>992229001</v>
      </c>
      <c r="AR75" s="10">
        <v>0</v>
      </c>
      <c r="AS75" s="11">
        <v>1490869289</v>
      </c>
      <c r="AT75" s="10">
        <v>0</v>
      </c>
      <c r="AU75" s="11">
        <v>2421746771</v>
      </c>
      <c r="AV75" s="10"/>
      <c r="AW75" s="11">
        <v>9556817084</v>
      </c>
      <c r="AX75" s="10"/>
      <c r="AY75" s="11">
        <v>-3069859614</v>
      </c>
      <c r="BA75" s="10">
        <f t="shared" si="26"/>
        <v>0</v>
      </c>
      <c r="BB75" s="11">
        <f t="shared" si="27"/>
        <v>4904845061</v>
      </c>
      <c r="BE75" s="18"/>
      <c r="BF75" s="19" t="s">
        <v>5</v>
      </c>
      <c r="BG75" s="19"/>
      <c r="BH75" s="3"/>
      <c r="BI75" s="3"/>
      <c r="BJ75" s="3"/>
      <c r="BK75" s="4"/>
    </row>
    <row r="76" spans="1:63" ht="15" customHeight="1">
      <c r="B76" s="18"/>
      <c r="C76" s="19"/>
      <c r="D76" s="19" t="s">
        <v>671</v>
      </c>
      <c r="E76" s="19" t="s">
        <v>710</v>
      </c>
      <c r="F76" s="3"/>
      <c r="G76" s="3"/>
      <c r="H76" s="4"/>
      <c r="J76" s="18"/>
      <c r="K76" s="19"/>
      <c r="L76" s="19" t="s">
        <v>289</v>
      </c>
      <c r="M76" s="19" t="s">
        <v>348</v>
      </c>
      <c r="N76" s="3"/>
      <c r="O76" s="3"/>
      <c r="P76" s="4"/>
      <c r="Q76" s="145">
        <v>3796588373</v>
      </c>
      <c r="R76" s="146"/>
      <c r="S76" s="145">
        <v>261402286</v>
      </c>
      <c r="T76" s="146"/>
      <c r="X76" s="142">
        <v>3796588373</v>
      </c>
      <c r="Y76" s="142"/>
      <c r="Z76" s="142">
        <v>261402286</v>
      </c>
      <c r="AA76" s="142">
        <v>0</v>
      </c>
      <c r="AB76" s="121">
        <f t="shared" si="22"/>
        <v>0</v>
      </c>
      <c r="AC76" s="121">
        <f t="shared" si="23"/>
        <v>0</v>
      </c>
      <c r="AD76" s="121">
        <f t="shared" si="24"/>
        <v>0</v>
      </c>
      <c r="AE76" s="121">
        <f t="shared" si="25"/>
        <v>0</v>
      </c>
      <c r="AH76" s="10">
        <v>364235841</v>
      </c>
      <c r="AI76" s="11" t="s">
        <v>0</v>
      </c>
      <c r="AJ76" s="10">
        <v>212230626</v>
      </c>
      <c r="AK76" s="11">
        <v>0</v>
      </c>
      <c r="AL76" s="10">
        <v>172779141</v>
      </c>
      <c r="AM76" s="11">
        <v>0</v>
      </c>
      <c r="AN76" s="10">
        <v>100920585</v>
      </c>
      <c r="AO76" s="11">
        <v>0</v>
      </c>
      <c r="AP76" s="10">
        <v>2597797</v>
      </c>
      <c r="AQ76" s="11"/>
      <c r="AR76" s="10">
        <v>38331818</v>
      </c>
      <c r="AS76" s="11">
        <v>0</v>
      </c>
      <c r="AT76" s="10">
        <v>220472671</v>
      </c>
      <c r="AU76" s="11">
        <v>0</v>
      </c>
      <c r="AV76" s="10">
        <v>107811351</v>
      </c>
      <c r="AW76" s="11"/>
      <c r="AX76" s="10">
        <v>1524957361</v>
      </c>
      <c r="AY76" s="11"/>
      <c r="BA76" s="10">
        <f t="shared" si="26"/>
        <v>261402286</v>
      </c>
      <c r="BB76" s="11">
        <f t="shared" si="27"/>
        <v>0</v>
      </c>
      <c r="BE76" s="18"/>
      <c r="BF76" s="19"/>
      <c r="BG76" s="19" t="s">
        <v>289</v>
      </c>
      <c r="BH76" s="19" t="s">
        <v>348</v>
      </c>
      <c r="BI76" s="3"/>
      <c r="BJ76" s="3"/>
      <c r="BK76" s="4"/>
    </row>
    <row r="77" spans="1:63" ht="15" customHeight="1">
      <c r="B77" s="18"/>
      <c r="C77" s="19"/>
      <c r="D77" s="19" t="s">
        <v>672</v>
      </c>
      <c r="E77" s="19" t="s">
        <v>711</v>
      </c>
      <c r="F77" s="3"/>
      <c r="G77" s="3"/>
      <c r="H77" s="4"/>
      <c r="J77" s="18"/>
      <c r="K77" s="19"/>
      <c r="L77" s="19" t="s">
        <v>291</v>
      </c>
      <c r="M77" s="19" t="s">
        <v>349</v>
      </c>
      <c r="N77" s="3"/>
      <c r="O77" s="3"/>
      <c r="P77" s="4"/>
      <c r="Q77" s="145">
        <v>5302706462</v>
      </c>
      <c r="R77" s="146"/>
      <c r="S77" s="145">
        <v>4643442775</v>
      </c>
      <c r="T77" s="146"/>
      <c r="X77" s="142">
        <v>5302706462</v>
      </c>
      <c r="Y77" s="142"/>
      <c r="Z77" s="142">
        <v>4643442775</v>
      </c>
      <c r="AA77" s="142">
        <v>0</v>
      </c>
      <c r="AB77" s="121">
        <f t="shared" si="22"/>
        <v>0</v>
      </c>
      <c r="AC77" s="121">
        <f t="shared" si="23"/>
        <v>0</v>
      </c>
      <c r="AD77" s="121">
        <f t="shared" si="24"/>
        <v>0</v>
      </c>
      <c r="AE77" s="121">
        <f t="shared" si="25"/>
        <v>0</v>
      </c>
      <c r="AH77" s="10">
        <v>1741076901</v>
      </c>
      <c r="AI77" s="11" t="s">
        <v>0</v>
      </c>
      <c r="AJ77" s="10">
        <v>2608852585</v>
      </c>
      <c r="AK77" s="11">
        <v>0</v>
      </c>
      <c r="AL77" s="10">
        <v>-1040059116</v>
      </c>
      <c r="AM77" s="11">
        <v>0</v>
      </c>
      <c r="AN77" s="10">
        <v>940120480</v>
      </c>
      <c r="AO77" s="11">
        <v>0</v>
      </c>
      <c r="AP77" s="10">
        <v>989631204</v>
      </c>
      <c r="AQ77" s="11"/>
      <c r="AR77" s="10">
        <v>1452537471</v>
      </c>
      <c r="AS77" s="11">
        <v>0</v>
      </c>
      <c r="AT77" s="10">
        <v>2201274100</v>
      </c>
      <c r="AU77" s="11">
        <v>0</v>
      </c>
      <c r="AV77" s="10">
        <v>9449005733</v>
      </c>
      <c r="AW77" s="11"/>
      <c r="AX77" s="10">
        <v>-4594816975</v>
      </c>
      <c r="AY77" s="11"/>
      <c r="BA77" s="10">
        <f t="shared" si="26"/>
        <v>4643442775</v>
      </c>
      <c r="BB77" s="11">
        <f t="shared" si="27"/>
        <v>0</v>
      </c>
      <c r="BE77" s="18"/>
      <c r="BF77" s="19"/>
      <c r="BG77" s="19" t="s">
        <v>291</v>
      </c>
      <c r="BH77" s="19" t="s">
        <v>349</v>
      </c>
      <c r="BI77" s="3"/>
      <c r="BJ77" s="3"/>
      <c r="BK77" s="4"/>
    </row>
    <row r="78" spans="1:63" ht="15" customHeight="1">
      <c r="B78" s="18"/>
      <c r="C78" s="19" t="s">
        <v>712</v>
      </c>
      <c r="D78" s="19"/>
      <c r="E78" s="3"/>
      <c r="F78" s="3"/>
      <c r="G78" s="3"/>
      <c r="H78" s="4"/>
      <c r="J78" s="18"/>
      <c r="K78" s="19" t="s">
        <v>6</v>
      </c>
      <c r="L78" s="19"/>
      <c r="M78" s="3"/>
      <c r="N78" s="3"/>
      <c r="O78" s="3"/>
      <c r="P78" s="4"/>
      <c r="Q78" s="145"/>
      <c r="R78" s="146">
        <f>SUM(Q79:Q101)</f>
        <v>129622841457</v>
      </c>
      <c r="S78" s="145">
        <v>0</v>
      </c>
      <c r="T78" s="146">
        <f>SUM(S79:S101)</f>
        <v>81823470504</v>
      </c>
      <c r="X78" s="142"/>
      <c r="Y78" s="142">
        <v>129622841457</v>
      </c>
      <c r="Z78" s="142">
        <v>0</v>
      </c>
      <c r="AA78" s="142">
        <v>81823470504</v>
      </c>
      <c r="AB78" s="121">
        <f t="shared" si="22"/>
        <v>0</v>
      </c>
      <c r="AC78" s="121">
        <f t="shared" si="23"/>
        <v>0</v>
      </c>
      <c r="AD78" s="121">
        <f t="shared" si="24"/>
        <v>0</v>
      </c>
      <c r="AE78" s="121">
        <f t="shared" si="25"/>
        <v>0</v>
      </c>
      <c r="AH78" s="10"/>
      <c r="AI78" s="11">
        <f>SUM(AH79:AH101)</f>
        <v>26890095493</v>
      </c>
      <c r="AJ78" s="10">
        <v>0</v>
      </c>
      <c r="AK78" s="11">
        <v>26584862399</v>
      </c>
      <c r="AL78" s="10">
        <v>0</v>
      </c>
      <c r="AM78" s="11">
        <v>24010863951</v>
      </c>
      <c r="AN78" s="10">
        <v>0</v>
      </c>
      <c r="AO78" s="11">
        <v>21769885163</v>
      </c>
      <c r="AP78" s="10"/>
      <c r="AQ78" s="11">
        <v>28206765382</v>
      </c>
      <c r="AR78" s="10">
        <v>0</v>
      </c>
      <c r="AS78" s="11">
        <v>28308703447</v>
      </c>
      <c r="AT78" s="10">
        <v>0</v>
      </c>
      <c r="AU78" s="11">
        <v>25308001675</v>
      </c>
      <c r="AV78" s="10"/>
      <c r="AW78" s="11">
        <v>33590033202</v>
      </c>
      <c r="AX78" s="10"/>
      <c r="AY78" s="11">
        <v>37990163269</v>
      </c>
      <c r="BA78" s="10">
        <f t="shared" si="26"/>
        <v>0</v>
      </c>
      <c r="BB78" s="11">
        <f t="shared" si="27"/>
        <v>81823470504</v>
      </c>
      <c r="BE78" s="18"/>
      <c r="BF78" s="19" t="s">
        <v>6</v>
      </c>
      <c r="BG78" s="19"/>
      <c r="BH78" s="3"/>
      <c r="BI78" s="3"/>
      <c r="BJ78" s="3"/>
      <c r="BK78" s="4"/>
    </row>
    <row r="79" spans="1:63" ht="15" hidden="1" customHeight="1">
      <c r="B79" s="41"/>
      <c r="C79" s="42"/>
      <c r="D79" s="42" t="s">
        <v>7</v>
      </c>
      <c r="E79" s="43"/>
      <c r="F79" s="43"/>
      <c r="G79" s="43"/>
      <c r="H79" s="44"/>
      <c r="J79" s="18"/>
      <c r="K79" s="19"/>
      <c r="L79" s="19" t="s">
        <v>289</v>
      </c>
      <c r="M79" s="19" t="s">
        <v>350</v>
      </c>
      <c r="N79" s="3"/>
      <c r="O79" s="3"/>
      <c r="P79" s="4"/>
      <c r="Q79" s="145">
        <v>73821131255</v>
      </c>
      <c r="R79" s="146"/>
      <c r="S79" s="145">
        <v>40553687335</v>
      </c>
      <c r="T79" s="146"/>
      <c r="X79" s="142">
        <v>73821131255</v>
      </c>
      <c r="Y79" s="142"/>
      <c r="Z79" s="142">
        <v>40553687335</v>
      </c>
      <c r="AA79" s="142">
        <v>0</v>
      </c>
      <c r="AB79" s="121">
        <f t="shared" si="22"/>
        <v>0</v>
      </c>
      <c r="AC79" s="121">
        <f t="shared" si="23"/>
        <v>0</v>
      </c>
      <c r="AD79" s="121">
        <f t="shared" si="24"/>
        <v>0</v>
      </c>
      <c r="AE79" s="121">
        <f t="shared" si="25"/>
        <v>0</v>
      </c>
      <c r="AH79" s="10">
        <v>14237512282</v>
      </c>
      <c r="AI79" s="11"/>
      <c r="AJ79" s="10">
        <v>11645673015</v>
      </c>
      <c r="AK79" s="11">
        <v>0</v>
      </c>
      <c r="AL79" s="10">
        <v>10621787207</v>
      </c>
      <c r="AM79" s="11">
        <v>0</v>
      </c>
      <c r="AN79" s="10">
        <v>8877513838</v>
      </c>
      <c r="AO79" s="11">
        <v>0</v>
      </c>
      <c r="AP79" s="10">
        <v>15424024000</v>
      </c>
      <c r="AQ79" s="11"/>
      <c r="AR79" s="10">
        <v>14028327698</v>
      </c>
      <c r="AS79" s="11">
        <v>0</v>
      </c>
      <c r="AT79" s="10">
        <v>11101335637</v>
      </c>
      <c r="AU79" s="11">
        <v>0</v>
      </c>
      <c r="AV79" s="10">
        <v>17966690689</v>
      </c>
      <c r="AW79" s="11"/>
      <c r="AX79" s="10">
        <v>19722775841</v>
      </c>
      <c r="AY79" s="11"/>
      <c r="BA79" s="10">
        <f t="shared" si="26"/>
        <v>40553687335</v>
      </c>
      <c r="BB79" s="11">
        <f t="shared" si="27"/>
        <v>0</v>
      </c>
      <c r="BE79" s="18"/>
      <c r="BF79" s="19"/>
      <c r="BG79" s="19" t="s">
        <v>289</v>
      </c>
      <c r="BH79" s="19" t="s">
        <v>350</v>
      </c>
      <c r="BI79" s="3"/>
      <c r="BJ79" s="3"/>
      <c r="BK79" s="4"/>
    </row>
    <row r="80" spans="1:63" ht="15" hidden="1" customHeight="1">
      <c r="B80" s="41"/>
      <c r="C80" s="42"/>
      <c r="D80" s="42" t="s">
        <v>8</v>
      </c>
      <c r="E80" s="43"/>
      <c r="F80" s="43"/>
      <c r="G80" s="43"/>
      <c r="H80" s="44"/>
      <c r="J80" s="18"/>
      <c r="K80" s="19"/>
      <c r="L80" s="19" t="s">
        <v>291</v>
      </c>
      <c r="M80" s="19" t="s">
        <v>351</v>
      </c>
      <c r="N80" s="3"/>
      <c r="O80" s="3"/>
      <c r="P80" s="4"/>
      <c r="Q80" s="145">
        <v>2973842930</v>
      </c>
      <c r="R80" s="146"/>
      <c r="S80" s="145">
        <v>2711895250</v>
      </c>
      <c r="T80" s="146"/>
      <c r="X80" s="142">
        <v>2973842930</v>
      </c>
      <c r="Y80" s="142"/>
      <c r="Z80" s="142">
        <v>2711895250</v>
      </c>
      <c r="AA80" s="142">
        <v>0</v>
      </c>
      <c r="AB80" s="121">
        <f t="shared" si="22"/>
        <v>0</v>
      </c>
      <c r="AC80" s="121">
        <f t="shared" si="23"/>
        <v>0</v>
      </c>
      <c r="AD80" s="121">
        <f t="shared" si="24"/>
        <v>0</v>
      </c>
      <c r="AE80" s="121">
        <f t="shared" si="25"/>
        <v>0</v>
      </c>
      <c r="AH80" s="10">
        <v>629574810</v>
      </c>
      <c r="AI80" s="11"/>
      <c r="AJ80" s="10">
        <v>628857050</v>
      </c>
      <c r="AK80" s="11">
        <v>0</v>
      </c>
      <c r="AL80" s="10">
        <v>596259840</v>
      </c>
      <c r="AM80" s="11">
        <v>0</v>
      </c>
      <c r="AN80" s="10">
        <v>625126680</v>
      </c>
      <c r="AO80" s="11">
        <v>0</v>
      </c>
      <c r="AP80" s="10">
        <v>723296980</v>
      </c>
      <c r="AQ80" s="11"/>
      <c r="AR80" s="10">
        <v>1319064420</v>
      </c>
      <c r="AS80" s="11">
        <v>0</v>
      </c>
      <c r="AT80" s="10">
        <v>669533850</v>
      </c>
      <c r="AU80" s="11">
        <v>0</v>
      </c>
      <c r="AV80" s="10">
        <v>1124194000</v>
      </c>
      <c r="AW80" s="11"/>
      <c r="AX80" s="10">
        <v>751351820</v>
      </c>
      <c r="AY80" s="11"/>
      <c r="BA80" s="10">
        <f t="shared" si="26"/>
        <v>2711895250</v>
      </c>
      <c r="BB80" s="11">
        <f t="shared" si="27"/>
        <v>0</v>
      </c>
      <c r="BE80" s="18"/>
      <c r="BF80" s="19"/>
      <c r="BG80" s="19" t="s">
        <v>291</v>
      </c>
      <c r="BH80" s="19" t="s">
        <v>351</v>
      </c>
      <c r="BI80" s="3"/>
      <c r="BJ80" s="3"/>
      <c r="BK80" s="4"/>
    </row>
    <row r="81" spans="2:63" ht="15" hidden="1" customHeight="1">
      <c r="B81" s="41"/>
      <c r="C81" s="42"/>
      <c r="D81" s="42" t="s">
        <v>9</v>
      </c>
      <c r="E81" s="43"/>
      <c r="F81" s="43"/>
      <c r="G81" s="43"/>
      <c r="H81" s="44"/>
      <c r="J81" s="18"/>
      <c r="K81" s="19"/>
      <c r="L81" s="19" t="s">
        <v>299</v>
      </c>
      <c r="M81" s="19" t="s">
        <v>352</v>
      </c>
      <c r="N81" s="3"/>
      <c r="O81" s="3"/>
      <c r="P81" s="4"/>
      <c r="Q81" s="145">
        <v>11982578438</v>
      </c>
      <c r="R81" s="146"/>
      <c r="S81" s="145">
        <v>10026278970</v>
      </c>
      <c r="T81" s="146"/>
      <c r="X81" s="142">
        <v>11982578438</v>
      </c>
      <c r="Y81" s="142"/>
      <c r="Z81" s="142">
        <v>10026278970</v>
      </c>
      <c r="AA81" s="142">
        <v>0</v>
      </c>
      <c r="AB81" s="121">
        <f t="shared" si="22"/>
        <v>0</v>
      </c>
      <c r="AC81" s="121">
        <f t="shared" si="23"/>
        <v>0</v>
      </c>
      <c r="AD81" s="121">
        <f t="shared" si="24"/>
        <v>0</v>
      </c>
      <c r="AE81" s="121">
        <f t="shared" si="25"/>
        <v>0</v>
      </c>
      <c r="AH81" s="10">
        <v>2954577332</v>
      </c>
      <c r="AI81" s="11"/>
      <c r="AJ81" s="10">
        <v>2945476160</v>
      </c>
      <c r="AK81" s="11">
        <v>0</v>
      </c>
      <c r="AL81" s="10">
        <v>3118623486</v>
      </c>
      <c r="AM81" s="11">
        <v>0</v>
      </c>
      <c r="AN81" s="10">
        <v>3118977334</v>
      </c>
      <c r="AO81" s="11">
        <v>0</v>
      </c>
      <c r="AP81" s="10">
        <v>3281791334</v>
      </c>
      <c r="AQ81" s="11"/>
      <c r="AR81" s="10">
        <v>3398228472</v>
      </c>
      <c r="AS81" s="11">
        <v>0</v>
      </c>
      <c r="AT81" s="10">
        <v>3346259164</v>
      </c>
      <c r="AU81" s="11">
        <v>0</v>
      </c>
      <c r="AV81" s="10">
        <v>3912360070</v>
      </c>
      <c r="AW81" s="11"/>
      <c r="AX81" s="10">
        <v>3688099103</v>
      </c>
      <c r="AY81" s="11"/>
      <c r="BA81" s="10">
        <f t="shared" si="26"/>
        <v>10026278970</v>
      </c>
      <c r="BB81" s="11">
        <f t="shared" si="27"/>
        <v>0</v>
      </c>
      <c r="BE81" s="18"/>
      <c r="BF81" s="19"/>
      <c r="BG81" s="19" t="s">
        <v>299</v>
      </c>
      <c r="BH81" s="19" t="s">
        <v>352</v>
      </c>
      <c r="BI81" s="3"/>
      <c r="BJ81" s="3"/>
      <c r="BK81" s="4"/>
    </row>
    <row r="82" spans="2:63" ht="15" hidden="1" customHeight="1">
      <c r="B82" s="41"/>
      <c r="C82" s="42"/>
      <c r="D82" s="42" t="s">
        <v>10</v>
      </c>
      <c r="E82" s="43"/>
      <c r="F82" s="43"/>
      <c r="G82" s="43"/>
      <c r="H82" s="44"/>
      <c r="J82" s="18"/>
      <c r="K82" s="19"/>
      <c r="L82" s="19" t="s">
        <v>300</v>
      </c>
      <c r="M82" s="19" t="s">
        <v>353</v>
      </c>
      <c r="N82" s="3"/>
      <c r="O82" s="3"/>
      <c r="P82" s="4"/>
      <c r="Q82" s="145">
        <v>6159199096</v>
      </c>
      <c r="R82" s="146"/>
      <c r="S82" s="145">
        <v>5132574332</v>
      </c>
      <c r="T82" s="146"/>
      <c r="X82" s="142">
        <v>6159199096</v>
      </c>
      <c r="Y82" s="142"/>
      <c r="Z82" s="142">
        <v>5132574332</v>
      </c>
      <c r="AA82" s="142">
        <v>0</v>
      </c>
      <c r="AB82" s="121">
        <f t="shared" si="22"/>
        <v>0</v>
      </c>
      <c r="AC82" s="121">
        <f t="shared" si="23"/>
        <v>0</v>
      </c>
      <c r="AD82" s="121">
        <f t="shared" si="24"/>
        <v>0</v>
      </c>
      <c r="AE82" s="121">
        <f t="shared" si="25"/>
        <v>0</v>
      </c>
      <c r="AH82" s="10">
        <v>1614293286</v>
      </c>
      <c r="AI82" s="11"/>
      <c r="AJ82" s="10">
        <v>1836459377</v>
      </c>
      <c r="AK82" s="11">
        <v>0</v>
      </c>
      <c r="AL82" s="10">
        <v>1700124367</v>
      </c>
      <c r="AM82" s="11">
        <v>0</v>
      </c>
      <c r="AN82" s="10">
        <v>1752227235</v>
      </c>
      <c r="AO82" s="11">
        <v>0</v>
      </c>
      <c r="AP82" s="10">
        <v>1545625284</v>
      </c>
      <c r="AQ82" s="11"/>
      <c r="AR82" s="10">
        <v>1762224237</v>
      </c>
      <c r="AS82" s="11">
        <v>0</v>
      </c>
      <c r="AT82" s="10">
        <v>1824724811</v>
      </c>
      <c r="AU82" s="11">
        <v>0</v>
      </c>
      <c r="AV82" s="10">
        <v>1959546968</v>
      </c>
      <c r="AW82" s="11"/>
      <c r="AX82" s="10">
        <v>2164286144</v>
      </c>
      <c r="AY82" s="11"/>
      <c r="BA82" s="10">
        <f t="shared" si="26"/>
        <v>5132574332</v>
      </c>
      <c r="BB82" s="11">
        <f t="shared" si="27"/>
        <v>0</v>
      </c>
      <c r="BE82" s="18"/>
      <c r="BF82" s="19"/>
      <c r="BG82" s="19" t="s">
        <v>300</v>
      </c>
      <c r="BH82" s="19" t="s">
        <v>353</v>
      </c>
      <c r="BI82" s="3"/>
      <c r="BJ82" s="3"/>
      <c r="BK82" s="4"/>
    </row>
    <row r="83" spans="2:63" ht="15" hidden="1" customHeight="1">
      <c r="B83" s="41"/>
      <c r="C83" s="42"/>
      <c r="D83" s="42" t="s">
        <v>11</v>
      </c>
      <c r="E83" s="43"/>
      <c r="F83" s="43"/>
      <c r="G83" s="43"/>
      <c r="H83" s="44"/>
      <c r="J83" s="18"/>
      <c r="K83" s="19"/>
      <c r="L83" s="19" t="s">
        <v>301</v>
      </c>
      <c r="M83" s="19" t="s">
        <v>354</v>
      </c>
      <c r="N83" s="3"/>
      <c r="O83" s="3"/>
      <c r="P83" s="4"/>
      <c r="Q83" s="145">
        <v>1698697109</v>
      </c>
      <c r="R83" s="146"/>
      <c r="S83" s="145">
        <v>1639809754</v>
      </c>
      <c r="T83" s="146"/>
      <c r="X83" s="142">
        <v>1698697109</v>
      </c>
      <c r="Y83" s="142"/>
      <c r="Z83" s="142">
        <v>1639809754</v>
      </c>
      <c r="AA83" s="142">
        <v>0</v>
      </c>
      <c r="AB83" s="121">
        <f t="shared" si="22"/>
        <v>0</v>
      </c>
      <c r="AC83" s="121">
        <f t="shared" si="23"/>
        <v>0</v>
      </c>
      <c r="AD83" s="121">
        <f t="shared" si="24"/>
        <v>0</v>
      </c>
      <c r="AE83" s="121">
        <f t="shared" si="25"/>
        <v>0</v>
      </c>
      <c r="AH83" s="10">
        <v>966119470</v>
      </c>
      <c r="AI83" s="11"/>
      <c r="AJ83" s="10">
        <v>1217036462</v>
      </c>
      <c r="AK83" s="11">
        <v>0</v>
      </c>
      <c r="AL83" s="10">
        <v>1223740188</v>
      </c>
      <c r="AM83" s="11">
        <v>0</v>
      </c>
      <c r="AN83" s="10">
        <v>1232756632</v>
      </c>
      <c r="AO83" s="11">
        <v>0</v>
      </c>
      <c r="AP83" s="10">
        <v>460046186</v>
      </c>
      <c r="AQ83" s="11"/>
      <c r="AR83" s="10">
        <v>609152211</v>
      </c>
      <c r="AS83" s="11">
        <v>0</v>
      </c>
      <c r="AT83" s="10">
        <v>570611357</v>
      </c>
      <c r="AU83" s="11">
        <v>0</v>
      </c>
      <c r="AV83" s="10">
        <v>538793266</v>
      </c>
      <c r="AW83" s="11"/>
      <c r="AX83" s="10">
        <v>567835516</v>
      </c>
      <c r="AY83" s="11"/>
      <c r="BA83" s="10">
        <f t="shared" si="26"/>
        <v>1639809754</v>
      </c>
      <c r="BB83" s="11">
        <f t="shared" si="27"/>
        <v>0</v>
      </c>
      <c r="BE83" s="18"/>
      <c r="BF83" s="19"/>
      <c r="BG83" s="19" t="s">
        <v>301</v>
      </c>
      <c r="BH83" s="19" t="s">
        <v>354</v>
      </c>
      <c r="BI83" s="3"/>
      <c r="BJ83" s="3"/>
      <c r="BK83" s="4"/>
    </row>
    <row r="84" spans="2:63" ht="15" hidden="1" customHeight="1">
      <c r="B84" s="41"/>
      <c r="C84" s="42"/>
      <c r="D84" s="42" t="s">
        <v>12</v>
      </c>
      <c r="E84" s="43"/>
      <c r="F84" s="43"/>
      <c r="G84" s="43"/>
      <c r="H84" s="44"/>
      <c r="J84" s="18"/>
      <c r="K84" s="19"/>
      <c r="L84" s="19" t="s">
        <v>302</v>
      </c>
      <c r="M84" s="19" t="s">
        <v>355</v>
      </c>
      <c r="N84" s="3"/>
      <c r="O84" s="3"/>
      <c r="P84" s="4"/>
      <c r="Q84" s="145">
        <v>5560625764</v>
      </c>
      <c r="R84" s="146"/>
      <c r="S84" s="145">
        <v>4836675797</v>
      </c>
      <c r="T84" s="146"/>
      <c r="X84" s="142">
        <v>5560625764</v>
      </c>
      <c r="Y84" s="142"/>
      <c r="Z84" s="142">
        <v>4836675797</v>
      </c>
      <c r="AA84" s="142">
        <v>0</v>
      </c>
      <c r="AB84" s="121">
        <f t="shared" si="22"/>
        <v>0</v>
      </c>
      <c r="AC84" s="121">
        <f t="shared" si="23"/>
        <v>0</v>
      </c>
      <c r="AD84" s="121">
        <f t="shared" si="24"/>
        <v>0</v>
      </c>
      <c r="AE84" s="121">
        <f t="shared" si="25"/>
        <v>0</v>
      </c>
      <c r="AH84" s="10">
        <v>1219137176</v>
      </c>
      <c r="AI84" s="11"/>
      <c r="AJ84" s="10">
        <v>1871009892</v>
      </c>
      <c r="AK84" s="11">
        <v>0</v>
      </c>
      <c r="AL84" s="10">
        <v>1768812607</v>
      </c>
      <c r="AM84" s="11">
        <v>0</v>
      </c>
      <c r="AN84" s="10">
        <v>1857873545</v>
      </c>
      <c r="AO84" s="11">
        <v>0</v>
      </c>
      <c r="AP84" s="10">
        <v>1260548025</v>
      </c>
      <c r="AQ84" s="11"/>
      <c r="AR84" s="10">
        <v>1772047468</v>
      </c>
      <c r="AS84" s="11">
        <v>0</v>
      </c>
      <c r="AT84" s="10">
        <v>1804080304</v>
      </c>
      <c r="AU84" s="11">
        <v>0</v>
      </c>
      <c r="AV84" s="10">
        <v>1705745781</v>
      </c>
      <c r="AW84" s="11"/>
      <c r="AX84" s="10">
        <v>1885271637</v>
      </c>
      <c r="AY84" s="11"/>
      <c r="BA84" s="10">
        <f t="shared" si="26"/>
        <v>4836675797</v>
      </c>
      <c r="BB84" s="11">
        <f t="shared" si="27"/>
        <v>0</v>
      </c>
      <c r="BE84" s="18"/>
      <c r="BF84" s="19"/>
      <c r="BG84" s="19" t="s">
        <v>302</v>
      </c>
      <c r="BH84" s="19" t="s">
        <v>355</v>
      </c>
      <c r="BI84" s="3"/>
      <c r="BJ84" s="3"/>
      <c r="BK84" s="4"/>
    </row>
    <row r="85" spans="2:63" ht="15" hidden="1" customHeight="1">
      <c r="B85" s="41"/>
      <c r="C85" s="42"/>
      <c r="D85" s="42" t="s">
        <v>13</v>
      </c>
      <c r="E85" s="43"/>
      <c r="F85" s="43"/>
      <c r="G85" s="43"/>
      <c r="H85" s="44"/>
      <c r="J85" s="18"/>
      <c r="K85" s="19"/>
      <c r="L85" s="19" t="s">
        <v>303</v>
      </c>
      <c r="M85" s="19" t="s">
        <v>356</v>
      </c>
      <c r="N85" s="3"/>
      <c r="O85" s="3"/>
      <c r="P85" s="4"/>
      <c r="Q85" s="145">
        <v>2808423201</v>
      </c>
      <c r="R85" s="146"/>
      <c r="S85" s="145">
        <v>2700556086</v>
      </c>
      <c r="T85" s="146"/>
      <c r="X85" s="142">
        <v>2808423201</v>
      </c>
      <c r="Y85" s="142"/>
      <c r="Z85" s="142">
        <v>2700556086</v>
      </c>
      <c r="AA85" s="142">
        <v>0</v>
      </c>
      <c r="AB85" s="121">
        <f t="shared" si="22"/>
        <v>0</v>
      </c>
      <c r="AC85" s="121">
        <f t="shared" si="23"/>
        <v>0</v>
      </c>
      <c r="AD85" s="121">
        <f t="shared" si="24"/>
        <v>0</v>
      </c>
      <c r="AE85" s="121">
        <f t="shared" si="25"/>
        <v>0</v>
      </c>
      <c r="AH85" s="10">
        <v>548153448</v>
      </c>
      <c r="AI85" s="11"/>
      <c r="AJ85" s="10">
        <v>690670733</v>
      </c>
      <c r="AK85" s="11">
        <v>0</v>
      </c>
      <c r="AL85" s="10">
        <v>863410672</v>
      </c>
      <c r="AM85" s="11">
        <v>0</v>
      </c>
      <c r="AN85" s="10">
        <v>803842779</v>
      </c>
      <c r="AO85" s="11">
        <v>0</v>
      </c>
      <c r="AP85" s="10">
        <v>765438160</v>
      </c>
      <c r="AQ85" s="11"/>
      <c r="AR85" s="10">
        <v>950959937</v>
      </c>
      <c r="AS85" s="11">
        <v>0</v>
      </c>
      <c r="AT85" s="10">
        <v>984157989</v>
      </c>
      <c r="AU85" s="11">
        <v>0</v>
      </c>
      <c r="AV85" s="10">
        <v>852463285</v>
      </c>
      <c r="AW85" s="11"/>
      <c r="AX85" s="10">
        <v>929058157</v>
      </c>
      <c r="AY85" s="11"/>
      <c r="BA85" s="10">
        <f t="shared" si="26"/>
        <v>2700556086</v>
      </c>
      <c r="BB85" s="11">
        <f t="shared" si="27"/>
        <v>0</v>
      </c>
      <c r="BE85" s="18"/>
      <c r="BF85" s="19"/>
      <c r="BG85" s="19" t="s">
        <v>303</v>
      </c>
      <c r="BH85" s="19" t="s">
        <v>356</v>
      </c>
      <c r="BI85" s="3"/>
      <c r="BJ85" s="3"/>
      <c r="BK85" s="4"/>
    </row>
    <row r="86" spans="2:63" ht="15" hidden="1" customHeight="1">
      <c r="B86" s="41"/>
      <c r="C86" s="42"/>
      <c r="D86" s="42" t="s">
        <v>14</v>
      </c>
      <c r="E86" s="43"/>
      <c r="F86" s="43"/>
      <c r="G86" s="43"/>
      <c r="H86" s="44"/>
      <c r="J86" s="18"/>
      <c r="K86" s="19"/>
      <c r="L86" s="19" t="s">
        <v>304</v>
      </c>
      <c r="M86" s="19" t="s">
        <v>357</v>
      </c>
      <c r="N86" s="3"/>
      <c r="O86" s="3"/>
      <c r="P86" s="4"/>
      <c r="Q86" s="145">
        <v>2689683997</v>
      </c>
      <c r="R86" s="146"/>
      <c r="S86" s="145">
        <v>2160237497</v>
      </c>
      <c r="T86" s="146"/>
      <c r="X86" s="142">
        <v>2689683997</v>
      </c>
      <c r="Y86" s="142"/>
      <c r="Z86" s="142">
        <v>2160237497</v>
      </c>
      <c r="AA86" s="142">
        <v>0</v>
      </c>
      <c r="AB86" s="121">
        <f t="shared" si="22"/>
        <v>0</v>
      </c>
      <c r="AC86" s="121">
        <f t="shared" si="23"/>
        <v>0</v>
      </c>
      <c r="AD86" s="121">
        <f t="shared" si="24"/>
        <v>0</v>
      </c>
      <c r="AE86" s="121">
        <f t="shared" si="25"/>
        <v>0</v>
      </c>
      <c r="AH86" s="10">
        <v>650147768</v>
      </c>
      <c r="AI86" s="11"/>
      <c r="AJ86" s="10">
        <v>1751259473</v>
      </c>
      <c r="AK86" s="11">
        <v>0</v>
      </c>
      <c r="AL86" s="10">
        <v>992913697</v>
      </c>
      <c r="AM86" s="11">
        <v>0</v>
      </c>
      <c r="AN86" s="10">
        <v>820018680</v>
      </c>
      <c r="AO86" s="11">
        <v>0</v>
      </c>
      <c r="AP86" s="10">
        <v>499529931</v>
      </c>
      <c r="AQ86" s="11"/>
      <c r="AR86" s="10">
        <v>679615962</v>
      </c>
      <c r="AS86" s="11">
        <v>0</v>
      </c>
      <c r="AT86" s="10">
        <v>981091604</v>
      </c>
      <c r="AU86" s="11">
        <v>0</v>
      </c>
      <c r="AV86" s="10">
        <v>669209980</v>
      </c>
      <c r="AW86" s="11"/>
      <c r="AX86" s="10">
        <v>1063844789</v>
      </c>
      <c r="AY86" s="11"/>
      <c r="BA86" s="10">
        <f t="shared" si="26"/>
        <v>2160237497</v>
      </c>
      <c r="BB86" s="11">
        <f t="shared" si="27"/>
        <v>0</v>
      </c>
      <c r="BE86" s="18"/>
      <c r="BF86" s="19"/>
      <c r="BG86" s="19" t="s">
        <v>304</v>
      </c>
      <c r="BH86" s="19" t="s">
        <v>357</v>
      </c>
      <c r="BI86" s="3"/>
      <c r="BJ86" s="3"/>
      <c r="BK86" s="4"/>
    </row>
    <row r="87" spans="2:63" ht="15" hidden="1" customHeight="1">
      <c r="B87" s="41"/>
      <c r="C87" s="42"/>
      <c r="D87" s="42" t="s">
        <v>15</v>
      </c>
      <c r="E87" s="43"/>
      <c r="F87" s="43"/>
      <c r="G87" s="43"/>
      <c r="H87" s="44"/>
      <c r="J87" s="18"/>
      <c r="K87" s="19"/>
      <c r="L87" s="19" t="s">
        <v>373</v>
      </c>
      <c r="M87" s="19" t="s">
        <v>358</v>
      </c>
      <c r="N87" s="3"/>
      <c r="O87" s="3"/>
      <c r="P87" s="4"/>
      <c r="Q87" s="145">
        <v>4064159603</v>
      </c>
      <c r="R87" s="146"/>
      <c r="S87" s="145">
        <v>3720492364</v>
      </c>
      <c r="T87" s="146"/>
      <c r="X87" s="142">
        <v>4064159603</v>
      </c>
      <c r="Y87" s="142"/>
      <c r="Z87" s="142">
        <v>3720492364</v>
      </c>
      <c r="AA87" s="142">
        <v>0</v>
      </c>
      <c r="AB87" s="121">
        <f t="shared" si="22"/>
        <v>0</v>
      </c>
      <c r="AC87" s="121">
        <f t="shared" si="23"/>
        <v>0</v>
      </c>
      <c r="AD87" s="121">
        <f t="shared" si="24"/>
        <v>0</v>
      </c>
      <c r="AE87" s="121">
        <f t="shared" si="25"/>
        <v>0</v>
      </c>
      <c r="AH87" s="10">
        <v>281530432</v>
      </c>
      <c r="AI87" s="11"/>
      <c r="AJ87" s="10">
        <v>295494536</v>
      </c>
      <c r="AK87" s="11">
        <v>0</v>
      </c>
      <c r="AL87" s="10">
        <v>305533086</v>
      </c>
      <c r="AM87" s="11">
        <v>0</v>
      </c>
      <c r="AN87" s="10">
        <v>332618864</v>
      </c>
      <c r="AO87" s="11">
        <v>0</v>
      </c>
      <c r="AP87" s="10">
        <v>1284835131</v>
      </c>
      <c r="AQ87" s="11"/>
      <c r="AR87" s="10">
        <v>1213625218</v>
      </c>
      <c r="AS87" s="11">
        <v>0</v>
      </c>
      <c r="AT87" s="10">
        <v>1222032015</v>
      </c>
      <c r="AU87" s="11">
        <v>0</v>
      </c>
      <c r="AV87" s="10">
        <v>1357219721</v>
      </c>
      <c r="AW87" s="11"/>
      <c r="AX87" s="10">
        <v>1352808850</v>
      </c>
      <c r="AY87" s="11"/>
      <c r="BA87" s="10">
        <f t="shared" si="26"/>
        <v>3720492364</v>
      </c>
      <c r="BB87" s="11">
        <f t="shared" si="27"/>
        <v>0</v>
      </c>
      <c r="BE87" s="18"/>
      <c r="BF87" s="19"/>
      <c r="BG87" s="19" t="s">
        <v>373</v>
      </c>
      <c r="BH87" s="19" t="s">
        <v>358</v>
      </c>
      <c r="BI87" s="3"/>
      <c r="BJ87" s="3"/>
      <c r="BK87" s="4"/>
    </row>
    <row r="88" spans="2:63" ht="15" hidden="1" customHeight="1">
      <c r="B88" s="41"/>
      <c r="C88" s="42"/>
      <c r="D88" s="42" t="s">
        <v>16</v>
      </c>
      <c r="E88" s="43"/>
      <c r="F88" s="43"/>
      <c r="G88" s="43"/>
      <c r="H88" s="44"/>
      <c r="J88" s="18"/>
      <c r="K88" s="19"/>
      <c r="L88" s="19" t="s">
        <v>374</v>
      </c>
      <c r="M88" s="19" t="s">
        <v>359</v>
      </c>
      <c r="N88" s="3"/>
      <c r="O88" s="3"/>
      <c r="P88" s="4"/>
      <c r="Q88" s="145">
        <v>149470673</v>
      </c>
      <c r="R88" s="146"/>
      <c r="S88" s="145">
        <v>130301039</v>
      </c>
      <c r="T88" s="146"/>
      <c r="X88" s="142">
        <v>149470673</v>
      </c>
      <c r="Y88" s="142"/>
      <c r="Z88" s="142">
        <v>130301039</v>
      </c>
      <c r="AA88" s="142">
        <v>0</v>
      </c>
      <c r="AB88" s="121">
        <f t="shared" si="22"/>
        <v>0</v>
      </c>
      <c r="AC88" s="121">
        <f t="shared" si="23"/>
        <v>0</v>
      </c>
      <c r="AD88" s="121">
        <f t="shared" si="24"/>
        <v>0</v>
      </c>
      <c r="AE88" s="121">
        <f t="shared" si="25"/>
        <v>0</v>
      </c>
      <c r="AH88" s="10">
        <v>43241410</v>
      </c>
      <c r="AI88" s="11"/>
      <c r="AJ88" s="10">
        <v>53712622</v>
      </c>
      <c r="AK88" s="11">
        <v>0</v>
      </c>
      <c r="AL88" s="10">
        <v>29995590</v>
      </c>
      <c r="AM88" s="11">
        <v>0</v>
      </c>
      <c r="AN88" s="10">
        <v>39478091</v>
      </c>
      <c r="AO88" s="11">
        <v>0</v>
      </c>
      <c r="AP88" s="10">
        <v>36107654</v>
      </c>
      <c r="AQ88" s="11"/>
      <c r="AR88" s="10">
        <v>53010078</v>
      </c>
      <c r="AS88" s="11">
        <v>0</v>
      </c>
      <c r="AT88" s="10">
        <v>41183307</v>
      </c>
      <c r="AU88" s="11">
        <v>0</v>
      </c>
      <c r="AV88" s="10">
        <v>45958595</v>
      </c>
      <c r="AW88" s="11"/>
      <c r="AX88" s="10">
        <v>54524203</v>
      </c>
      <c r="AY88" s="11"/>
      <c r="BA88" s="10">
        <f t="shared" si="26"/>
        <v>130301039</v>
      </c>
      <c r="BB88" s="11">
        <f t="shared" si="27"/>
        <v>0</v>
      </c>
      <c r="BE88" s="18"/>
      <c r="BF88" s="19"/>
      <c r="BG88" s="19" t="s">
        <v>374</v>
      </c>
      <c r="BH88" s="19" t="s">
        <v>359</v>
      </c>
      <c r="BI88" s="3"/>
      <c r="BJ88" s="3"/>
      <c r="BK88" s="4"/>
    </row>
    <row r="89" spans="2:63" ht="15" hidden="1" customHeight="1">
      <c r="B89" s="41"/>
      <c r="C89" s="42"/>
      <c r="D89" s="42" t="s">
        <v>17</v>
      </c>
      <c r="E89" s="43"/>
      <c r="F89" s="43"/>
      <c r="G89" s="43"/>
      <c r="H89" s="44"/>
      <c r="J89" s="18"/>
      <c r="K89" s="19"/>
      <c r="L89" s="19" t="s">
        <v>375</v>
      </c>
      <c r="M89" s="19" t="s">
        <v>360</v>
      </c>
      <c r="N89" s="3"/>
      <c r="O89" s="3"/>
      <c r="P89" s="4"/>
      <c r="Q89" s="145">
        <v>54932270</v>
      </c>
      <c r="R89" s="146"/>
      <c r="S89" s="145">
        <v>65831678</v>
      </c>
      <c r="T89" s="146"/>
      <c r="X89" s="142">
        <v>54932270</v>
      </c>
      <c r="Y89" s="142"/>
      <c r="Z89" s="142">
        <v>65831678</v>
      </c>
      <c r="AA89" s="142">
        <v>0</v>
      </c>
      <c r="AB89" s="121">
        <f t="shared" si="22"/>
        <v>0</v>
      </c>
      <c r="AC89" s="121">
        <f t="shared" si="23"/>
        <v>0</v>
      </c>
      <c r="AD89" s="121">
        <f t="shared" si="24"/>
        <v>0</v>
      </c>
      <c r="AE89" s="121">
        <f t="shared" si="25"/>
        <v>0</v>
      </c>
      <c r="AH89" s="10">
        <v>32866470</v>
      </c>
      <c r="AI89" s="11"/>
      <c r="AJ89" s="10">
        <v>14357540</v>
      </c>
      <c r="AK89" s="11">
        <v>0</v>
      </c>
      <c r="AL89" s="10">
        <v>14188124</v>
      </c>
      <c r="AM89" s="11">
        <v>0</v>
      </c>
      <c r="AN89" s="10">
        <v>15880980</v>
      </c>
      <c r="AO89" s="11">
        <v>0</v>
      </c>
      <c r="AP89" s="10">
        <v>27890178</v>
      </c>
      <c r="AQ89" s="11"/>
      <c r="AR89" s="10">
        <v>15170150</v>
      </c>
      <c r="AS89" s="11">
        <v>0</v>
      </c>
      <c r="AT89" s="10">
        <v>22771350</v>
      </c>
      <c r="AU89" s="11">
        <v>0</v>
      </c>
      <c r="AV89" s="10">
        <v>33760490</v>
      </c>
      <c r="AW89" s="11"/>
      <c r="AX89" s="10">
        <v>11709700</v>
      </c>
      <c r="AY89" s="11"/>
      <c r="BA89" s="10">
        <f t="shared" si="26"/>
        <v>65831678</v>
      </c>
      <c r="BB89" s="11">
        <f t="shared" si="27"/>
        <v>0</v>
      </c>
      <c r="BE89" s="18"/>
      <c r="BF89" s="19"/>
      <c r="BG89" s="19" t="s">
        <v>375</v>
      </c>
      <c r="BH89" s="19" t="s">
        <v>360</v>
      </c>
      <c r="BI89" s="3"/>
      <c r="BJ89" s="3"/>
      <c r="BK89" s="4"/>
    </row>
    <row r="90" spans="2:63" ht="15" hidden="1" customHeight="1">
      <c r="B90" s="41"/>
      <c r="C90" s="42"/>
      <c r="D90" s="42" t="s">
        <v>18</v>
      </c>
      <c r="E90" s="43"/>
      <c r="F90" s="43"/>
      <c r="G90" s="43"/>
      <c r="H90" s="44"/>
      <c r="J90" s="18"/>
      <c r="K90" s="19"/>
      <c r="L90" s="19" t="s">
        <v>376</v>
      </c>
      <c r="M90" s="19" t="s">
        <v>361</v>
      </c>
      <c r="N90" s="3"/>
      <c r="O90" s="3"/>
      <c r="P90" s="4"/>
      <c r="Q90" s="145">
        <v>1641825438</v>
      </c>
      <c r="R90" s="146"/>
      <c r="S90" s="145">
        <v>1267902439</v>
      </c>
      <c r="T90" s="146"/>
      <c r="X90" s="142">
        <v>1641825438</v>
      </c>
      <c r="Y90" s="142"/>
      <c r="Z90" s="142">
        <v>1267902439</v>
      </c>
      <c r="AA90" s="142">
        <v>0</v>
      </c>
      <c r="AB90" s="121">
        <f t="shared" si="22"/>
        <v>0</v>
      </c>
      <c r="AC90" s="121">
        <f t="shared" si="23"/>
        <v>0</v>
      </c>
      <c r="AD90" s="121">
        <f t="shared" si="24"/>
        <v>0</v>
      </c>
      <c r="AE90" s="121">
        <f t="shared" si="25"/>
        <v>0</v>
      </c>
      <c r="AH90" s="10">
        <v>391241613</v>
      </c>
      <c r="AI90" s="11"/>
      <c r="AJ90" s="10">
        <v>427480442</v>
      </c>
      <c r="AK90" s="11">
        <v>0</v>
      </c>
      <c r="AL90" s="10">
        <v>417267163</v>
      </c>
      <c r="AM90" s="11">
        <v>0</v>
      </c>
      <c r="AN90" s="10">
        <v>411061379</v>
      </c>
      <c r="AO90" s="11">
        <v>0</v>
      </c>
      <c r="AP90" s="10">
        <v>415283136</v>
      </c>
      <c r="AQ90" s="11"/>
      <c r="AR90" s="10">
        <v>403080695</v>
      </c>
      <c r="AS90" s="11">
        <v>0</v>
      </c>
      <c r="AT90" s="10">
        <v>449538608</v>
      </c>
      <c r="AU90" s="11">
        <v>0</v>
      </c>
      <c r="AV90" s="10">
        <v>543718300</v>
      </c>
      <c r="AW90" s="11"/>
      <c r="AX90" s="10">
        <v>547067897</v>
      </c>
      <c r="AY90" s="11"/>
      <c r="BA90" s="10">
        <f t="shared" si="26"/>
        <v>1267902439</v>
      </c>
      <c r="BB90" s="11">
        <f t="shared" si="27"/>
        <v>0</v>
      </c>
      <c r="BE90" s="18"/>
      <c r="BF90" s="19"/>
      <c r="BG90" s="19" t="s">
        <v>376</v>
      </c>
      <c r="BH90" s="19" t="s">
        <v>361</v>
      </c>
      <c r="BI90" s="3"/>
      <c r="BJ90" s="3"/>
      <c r="BK90" s="4"/>
    </row>
    <row r="91" spans="2:63" ht="15" hidden="1" customHeight="1">
      <c r="B91" s="41"/>
      <c r="C91" s="42"/>
      <c r="D91" s="42" t="s">
        <v>19</v>
      </c>
      <c r="E91" s="43"/>
      <c r="F91" s="43"/>
      <c r="G91" s="43"/>
      <c r="H91" s="44"/>
      <c r="J91" s="18"/>
      <c r="K91" s="19"/>
      <c r="L91" s="19" t="s">
        <v>377</v>
      </c>
      <c r="M91" s="19" t="s">
        <v>362</v>
      </c>
      <c r="N91" s="3"/>
      <c r="O91" s="3"/>
      <c r="P91" s="4"/>
      <c r="Q91" s="145">
        <v>13561307554</v>
      </c>
      <c r="R91" s="146"/>
      <c r="S91" s="145">
        <v>4602437343</v>
      </c>
      <c r="T91" s="146"/>
      <c r="X91" s="142">
        <v>13561307554</v>
      </c>
      <c r="Y91" s="142"/>
      <c r="Z91" s="142">
        <v>4602437343</v>
      </c>
      <c r="AA91" s="142">
        <v>0</v>
      </c>
      <c r="AB91" s="121">
        <f t="shared" si="22"/>
        <v>0</v>
      </c>
      <c r="AC91" s="121">
        <f t="shared" si="23"/>
        <v>0</v>
      </c>
      <c r="AD91" s="121">
        <f t="shared" si="24"/>
        <v>0</v>
      </c>
      <c r="AE91" s="121">
        <f t="shared" si="25"/>
        <v>0</v>
      </c>
      <c r="AH91" s="10">
        <v>2658716377</v>
      </c>
      <c r="AI91" s="11"/>
      <c r="AJ91" s="10">
        <v>2532272663</v>
      </c>
      <c r="AK91" s="11">
        <v>0</v>
      </c>
      <c r="AL91" s="10">
        <v>1687770753</v>
      </c>
      <c r="AM91" s="11">
        <v>0</v>
      </c>
      <c r="AN91" s="10">
        <v>1240376650</v>
      </c>
      <c r="AO91" s="11">
        <v>0</v>
      </c>
      <c r="AP91" s="10">
        <v>1863950065</v>
      </c>
      <c r="AQ91" s="11"/>
      <c r="AR91" s="10">
        <v>1414485684</v>
      </c>
      <c r="AS91" s="11">
        <v>0</v>
      </c>
      <c r="AT91" s="10">
        <v>1324001594</v>
      </c>
      <c r="AU91" s="11">
        <v>0</v>
      </c>
      <c r="AV91" s="10">
        <v>2165569071</v>
      </c>
      <c r="AW91" s="11"/>
      <c r="AX91" s="10">
        <v>4396781911</v>
      </c>
      <c r="AY91" s="11"/>
      <c r="BA91" s="10">
        <f t="shared" si="26"/>
        <v>4602437343</v>
      </c>
      <c r="BB91" s="11">
        <f t="shared" si="27"/>
        <v>0</v>
      </c>
      <c r="BE91" s="18"/>
      <c r="BF91" s="19"/>
      <c r="BG91" s="19" t="s">
        <v>377</v>
      </c>
      <c r="BH91" s="19" t="s">
        <v>362</v>
      </c>
      <c r="BI91" s="3"/>
      <c r="BJ91" s="3"/>
      <c r="BK91" s="4"/>
    </row>
    <row r="92" spans="2:63" ht="15" hidden="1" customHeight="1">
      <c r="B92" s="41"/>
      <c r="C92" s="42"/>
      <c r="D92" s="42" t="s">
        <v>20</v>
      </c>
      <c r="E92" s="43"/>
      <c r="F92" s="43"/>
      <c r="G92" s="43"/>
      <c r="H92" s="44"/>
      <c r="J92" s="18"/>
      <c r="K92" s="19"/>
      <c r="L92" s="19" t="s">
        <v>378</v>
      </c>
      <c r="M92" s="19" t="s">
        <v>363</v>
      </c>
      <c r="N92" s="3"/>
      <c r="O92" s="3"/>
      <c r="P92" s="4"/>
      <c r="Q92" s="145">
        <v>708950926</v>
      </c>
      <c r="R92" s="146"/>
      <c r="S92" s="145">
        <v>447852381</v>
      </c>
      <c r="T92" s="146"/>
      <c r="X92" s="142">
        <v>708950926</v>
      </c>
      <c r="Y92" s="142"/>
      <c r="Z92" s="142">
        <v>447852381</v>
      </c>
      <c r="AA92" s="142">
        <v>0</v>
      </c>
      <c r="AB92" s="121">
        <f t="shared" si="22"/>
        <v>0</v>
      </c>
      <c r="AC92" s="121">
        <f t="shared" si="23"/>
        <v>0</v>
      </c>
      <c r="AD92" s="121">
        <f t="shared" si="24"/>
        <v>0</v>
      </c>
      <c r="AE92" s="121">
        <f t="shared" si="25"/>
        <v>0</v>
      </c>
      <c r="AH92" s="10">
        <v>134320000</v>
      </c>
      <c r="AI92" s="11"/>
      <c r="AJ92" s="10">
        <v>154870000</v>
      </c>
      <c r="AK92" s="11">
        <v>0</v>
      </c>
      <c r="AL92" s="10">
        <v>147830000</v>
      </c>
      <c r="AM92" s="11">
        <v>0</v>
      </c>
      <c r="AN92" s="10">
        <v>125340000</v>
      </c>
      <c r="AO92" s="11">
        <v>0</v>
      </c>
      <c r="AP92" s="10">
        <v>117610000</v>
      </c>
      <c r="AQ92" s="11"/>
      <c r="AR92" s="10">
        <v>107190000</v>
      </c>
      <c r="AS92" s="11">
        <v>0</v>
      </c>
      <c r="AT92" s="10">
        <v>223052381</v>
      </c>
      <c r="AU92" s="11">
        <v>0</v>
      </c>
      <c r="AV92" s="10">
        <v>150618034</v>
      </c>
      <c r="AW92" s="11"/>
      <c r="AX92" s="10">
        <v>258865681</v>
      </c>
      <c r="AY92" s="11"/>
      <c r="BA92" s="10">
        <f t="shared" si="26"/>
        <v>447852381</v>
      </c>
      <c r="BB92" s="11">
        <f t="shared" si="27"/>
        <v>0</v>
      </c>
      <c r="BE92" s="18"/>
      <c r="BF92" s="19"/>
      <c r="BG92" s="19" t="s">
        <v>378</v>
      </c>
      <c r="BH92" s="19" t="s">
        <v>363</v>
      </c>
      <c r="BI92" s="3"/>
      <c r="BJ92" s="3"/>
      <c r="BK92" s="4"/>
    </row>
    <row r="93" spans="2:63" ht="15" hidden="1" customHeight="1">
      <c r="B93" s="41"/>
      <c r="C93" s="42"/>
      <c r="D93" s="42" t="s">
        <v>21</v>
      </c>
      <c r="E93" s="43"/>
      <c r="F93" s="43"/>
      <c r="G93" s="43"/>
      <c r="H93" s="44"/>
      <c r="J93" s="18"/>
      <c r="K93" s="19"/>
      <c r="L93" s="19" t="s">
        <v>379</v>
      </c>
      <c r="M93" s="19" t="s">
        <v>364</v>
      </c>
      <c r="N93" s="3"/>
      <c r="O93" s="3"/>
      <c r="P93" s="4"/>
      <c r="Q93" s="145">
        <v>43179180</v>
      </c>
      <c r="R93" s="146"/>
      <c r="S93" s="145">
        <v>42240060</v>
      </c>
      <c r="T93" s="146"/>
      <c r="X93" s="142">
        <v>43179180</v>
      </c>
      <c r="Y93" s="142"/>
      <c r="Z93" s="142">
        <v>42240060</v>
      </c>
      <c r="AA93" s="142">
        <v>0</v>
      </c>
      <c r="AB93" s="121">
        <f t="shared" si="22"/>
        <v>0</v>
      </c>
      <c r="AC93" s="121">
        <f t="shared" si="23"/>
        <v>0</v>
      </c>
      <c r="AD93" s="121">
        <f t="shared" si="24"/>
        <v>0</v>
      </c>
      <c r="AE93" s="121">
        <f t="shared" si="25"/>
        <v>0</v>
      </c>
      <c r="AH93" s="10">
        <v>14870790</v>
      </c>
      <c r="AI93" s="11"/>
      <c r="AJ93" s="10">
        <v>10405750</v>
      </c>
      <c r="AK93" s="11">
        <v>0</v>
      </c>
      <c r="AL93" s="10">
        <v>21881900</v>
      </c>
      <c r="AM93" s="11">
        <v>0</v>
      </c>
      <c r="AN93" s="10">
        <v>10717440</v>
      </c>
      <c r="AO93" s="11">
        <v>0</v>
      </c>
      <c r="AP93" s="10">
        <v>12007370</v>
      </c>
      <c r="AQ93" s="11"/>
      <c r="AR93" s="10">
        <v>9637860</v>
      </c>
      <c r="AS93" s="11">
        <v>0</v>
      </c>
      <c r="AT93" s="10">
        <v>20594830</v>
      </c>
      <c r="AU93" s="11">
        <v>0</v>
      </c>
      <c r="AV93" s="10">
        <v>11207240</v>
      </c>
      <c r="AW93" s="11"/>
      <c r="AX93" s="10">
        <v>9725080</v>
      </c>
      <c r="AY93" s="11"/>
      <c r="BA93" s="10">
        <f t="shared" si="26"/>
        <v>42240060</v>
      </c>
      <c r="BB93" s="11">
        <f t="shared" si="27"/>
        <v>0</v>
      </c>
      <c r="BE93" s="18"/>
      <c r="BF93" s="19"/>
      <c r="BG93" s="19" t="s">
        <v>379</v>
      </c>
      <c r="BH93" s="19" t="s">
        <v>364</v>
      </c>
      <c r="BI93" s="3"/>
      <c r="BJ93" s="3"/>
      <c r="BK93" s="4"/>
    </row>
    <row r="94" spans="2:63" ht="15" hidden="1" customHeight="1">
      <c r="B94" s="41"/>
      <c r="C94" s="42"/>
      <c r="D94" s="42" t="s">
        <v>22</v>
      </c>
      <c r="E94" s="43"/>
      <c r="F94" s="43"/>
      <c r="G94" s="43"/>
      <c r="H94" s="44"/>
      <c r="J94" s="18"/>
      <c r="K94" s="19"/>
      <c r="L94" s="19" t="s">
        <v>380</v>
      </c>
      <c r="M94" s="19" t="s">
        <v>365</v>
      </c>
      <c r="N94" s="3"/>
      <c r="O94" s="3"/>
      <c r="P94" s="4"/>
      <c r="Q94" s="145">
        <v>10845380</v>
      </c>
      <c r="R94" s="146"/>
      <c r="S94" s="145">
        <v>9560100</v>
      </c>
      <c r="T94" s="146"/>
      <c r="X94" s="142">
        <v>10845380</v>
      </c>
      <c r="Y94" s="142"/>
      <c r="Z94" s="142">
        <v>9560100</v>
      </c>
      <c r="AA94" s="142">
        <v>0</v>
      </c>
      <c r="AB94" s="121">
        <f t="shared" si="22"/>
        <v>0</v>
      </c>
      <c r="AC94" s="121">
        <f t="shared" si="23"/>
        <v>0</v>
      </c>
      <c r="AD94" s="121">
        <f t="shared" si="24"/>
        <v>0</v>
      </c>
      <c r="AE94" s="121">
        <f t="shared" si="25"/>
        <v>0</v>
      </c>
      <c r="AH94" s="10">
        <v>352000</v>
      </c>
      <c r="AI94" s="11"/>
      <c r="AJ94" s="10">
        <v>48140</v>
      </c>
      <c r="AK94" s="11">
        <v>0</v>
      </c>
      <c r="AL94" s="10">
        <v>0</v>
      </c>
      <c r="AM94" s="11">
        <v>0</v>
      </c>
      <c r="AN94" s="10">
        <v>0</v>
      </c>
      <c r="AO94" s="11">
        <v>0</v>
      </c>
      <c r="AP94" s="10">
        <v>1219900</v>
      </c>
      <c r="AQ94" s="11"/>
      <c r="AR94" s="10">
        <v>682000</v>
      </c>
      <c r="AS94" s="11">
        <v>0</v>
      </c>
      <c r="AT94" s="10">
        <v>7658200</v>
      </c>
      <c r="AU94" s="11">
        <v>0</v>
      </c>
      <c r="AV94" s="10">
        <v>8697500</v>
      </c>
      <c r="AW94" s="11"/>
      <c r="AX94" s="10">
        <v>2147880</v>
      </c>
      <c r="AY94" s="11"/>
      <c r="BA94" s="10">
        <f t="shared" si="26"/>
        <v>9560100</v>
      </c>
      <c r="BB94" s="11">
        <f t="shared" si="27"/>
        <v>0</v>
      </c>
      <c r="BE94" s="18"/>
      <c r="BF94" s="19"/>
      <c r="BG94" s="19" t="s">
        <v>380</v>
      </c>
      <c r="BH94" s="19" t="s">
        <v>365</v>
      </c>
      <c r="BI94" s="3"/>
      <c r="BJ94" s="3"/>
      <c r="BK94" s="4"/>
    </row>
    <row r="95" spans="2:63" ht="15" hidden="1" customHeight="1">
      <c r="B95" s="41"/>
      <c r="C95" s="42"/>
      <c r="D95" s="42" t="s">
        <v>23</v>
      </c>
      <c r="E95" s="43"/>
      <c r="F95" s="43"/>
      <c r="G95" s="43"/>
      <c r="H95" s="44"/>
      <c r="J95" s="18"/>
      <c r="K95" s="19"/>
      <c r="L95" s="19" t="s">
        <v>381</v>
      </c>
      <c r="M95" s="19" t="s">
        <v>366</v>
      </c>
      <c r="N95" s="3"/>
      <c r="O95" s="3"/>
      <c r="P95" s="4"/>
      <c r="Q95" s="145">
        <v>315090843</v>
      </c>
      <c r="R95" s="146"/>
      <c r="S95" s="145">
        <v>366941057</v>
      </c>
      <c r="T95" s="146"/>
      <c r="X95" s="142">
        <v>315090843</v>
      </c>
      <c r="Y95" s="142"/>
      <c r="Z95" s="142">
        <v>366941057</v>
      </c>
      <c r="AA95" s="142">
        <v>0</v>
      </c>
      <c r="AB95" s="121">
        <f t="shared" si="22"/>
        <v>0</v>
      </c>
      <c r="AC95" s="121">
        <f t="shared" si="23"/>
        <v>0</v>
      </c>
      <c r="AD95" s="121">
        <f t="shared" si="24"/>
        <v>0</v>
      </c>
      <c r="AE95" s="121">
        <f t="shared" si="25"/>
        <v>0</v>
      </c>
      <c r="AH95" s="10">
        <v>101805701</v>
      </c>
      <c r="AI95" s="11"/>
      <c r="AJ95" s="10">
        <v>138657966</v>
      </c>
      <c r="AK95" s="11">
        <v>0</v>
      </c>
      <c r="AL95" s="10">
        <v>138170808</v>
      </c>
      <c r="AM95" s="11">
        <v>0</v>
      </c>
      <c r="AN95" s="10">
        <v>111641214</v>
      </c>
      <c r="AO95" s="11">
        <v>0</v>
      </c>
      <c r="AP95" s="10">
        <v>103180758</v>
      </c>
      <c r="AQ95" s="11"/>
      <c r="AR95" s="10">
        <v>124705934</v>
      </c>
      <c r="AS95" s="11">
        <v>0</v>
      </c>
      <c r="AT95" s="10">
        <v>139054365</v>
      </c>
      <c r="AU95" s="11">
        <v>0</v>
      </c>
      <c r="AV95" s="10">
        <v>108627441</v>
      </c>
      <c r="AW95" s="11"/>
      <c r="AX95" s="10">
        <v>97274371</v>
      </c>
      <c r="AY95" s="11"/>
      <c r="BA95" s="10">
        <f t="shared" si="26"/>
        <v>366941057</v>
      </c>
      <c r="BB95" s="11">
        <f t="shared" si="27"/>
        <v>0</v>
      </c>
      <c r="BE95" s="18"/>
      <c r="BF95" s="19"/>
      <c r="BG95" s="19" t="s">
        <v>381</v>
      </c>
      <c r="BH95" s="19" t="s">
        <v>366</v>
      </c>
      <c r="BI95" s="3"/>
      <c r="BJ95" s="3"/>
      <c r="BK95" s="4"/>
    </row>
    <row r="96" spans="2:63" ht="15" hidden="1" customHeight="1">
      <c r="B96" s="41"/>
      <c r="C96" s="42"/>
      <c r="D96" s="42" t="s">
        <v>24</v>
      </c>
      <c r="E96" s="43"/>
      <c r="F96" s="43"/>
      <c r="G96" s="43"/>
      <c r="H96" s="44"/>
      <c r="J96" s="18"/>
      <c r="K96" s="19"/>
      <c r="L96" s="19" t="s">
        <v>382</v>
      </c>
      <c r="M96" s="19" t="s">
        <v>367</v>
      </c>
      <c r="N96" s="3"/>
      <c r="O96" s="3"/>
      <c r="P96" s="4"/>
      <c r="Q96" s="145">
        <v>191399063</v>
      </c>
      <c r="R96" s="146"/>
      <c r="S96" s="145">
        <v>175274663</v>
      </c>
      <c r="T96" s="146"/>
      <c r="X96" s="142">
        <v>191399063</v>
      </c>
      <c r="Y96" s="142"/>
      <c r="Z96" s="142">
        <v>175274663</v>
      </c>
      <c r="AA96" s="142">
        <v>0</v>
      </c>
      <c r="AB96" s="121">
        <f t="shared" si="22"/>
        <v>0</v>
      </c>
      <c r="AC96" s="121">
        <f t="shared" si="23"/>
        <v>0</v>
      </c>
      <c r="AD96" s="121">
        <f t="shared" si="24"/>
        <v>0</v>
      </c>
      <c r="AE96" s="121">
        <f t="shared" si="25"/>
        <v>0</v>
      </c>
      <c r="AH96" s="10">
        <v>57295052</v>
      </c>
      <c r="AI96" s="11"/>
      <c r="AJ96" s="10">
        <v>59084582</v>
      </c>
      <c r="AK96" s="11">
        <v>0</v>
      </c>
      <c r="AL96" s="10">
        <v>57468463</v>
      </c>
      <c r="AM96" s="11">
        <v>0</v>
      </c>
      <c r="AN96" s="10">
        <v>59917313</v>
      </c>
      <c r="AO96" s="11">
        <v>0</v>
      </c>
      <c r="AP96" s="10">
        <v>46954012</v>
      </c>
      <c r="AQ96" s="11"/>
      <c r="AR96" s="10">
        <v>66378746</v>
      </c>
      <c r="AS96" s="11">
        <v>0</v>
      </c>
      <c r="AT96" s="10">
        <v>61941905</v>
      </c>
      <c r="AU96" s="11">
        <v>0</v>
      </c>
      <c r="AV96" s="10">
        <v>61347879</v>
      </c>
      <c r="AW96" s="11"/>
      <c r="AX96" s="10">
        <v>77110353</v>
      </c>
      <c r="AY96" s="11"/>
      <c r="BA96" s="10">
        <f t="shared" si="26"/>
        <v>175274663</v>
      </c>
      <c r="BB96" s="11">
        <f t="shared" si="27"/>
        <v>0</v>
      </c>
      <c r="BE96" s="18"/>
      <c r="BF96" s="19"/>
      <c r="BG96" s="19" t="s">
        <v>382</v>
      </c>
      <c r="BH96" s="19" t="s">
        <v>367</v>
      </c>
      <c r="BI96" s="3"/>
      <c r="BJ96" s="3"/>
      <c r="BK96" s="4"/>
    </row>
    <row r="97" spans="2:63" ht="15" hidden="1" customHeight="1">
      <c r="B97" s="41"/>
      <c r="C97" s="42"/>
      <c r="D97" s="42" t="s">
        <v>25</v>
      </c>
      <c r="E97" s="43"/>
      <c r="F97" s="43"/>
      <c r="G97" s="43"/>
      <c r="H97" s="44"/>
      <c r="J97" s="18"/>
      <c r="K97" s="19"/>
      <c r="L97" s="19" t="s">
        <v>383</v>
      </c>
      <c r="M97" s="19" t="s">
        <v>368</v>
      </c>
      <c r="N97" s="3"/>
      <c r="O97" s="3"/>
      <c r="P97" s="4"/>
      <c r="Q97" s="145">
        <v>149722296</v>
      </c>
      <c r="R97" s="146"/>
      <c r="S97" s="145">
        <v>161630212</v>
      </c>
      <c r="T97" s="146"/>
      <c r="X97" s="142">
        <v>149722296</v>
      </c>
      <c r="Y97" s="142"/>
      <c r="Z97" s="142">
        <v>161630212</v>
      </c>
      <c r="AA97" s="142">
        <v>0</v>
      </c>
      <c r="AB97" s="121">
        <f t="shared" si="22"/>
        <v>0</v>
      </c>
      <c r="AC97" s="121">
        <f t="shared" si="23"/>
        <v>0</v>
      </c>
      <c r="AD97" s="121">
        <f t="shared" si="24"/>
        <v>0</v>
      </c>
      <c r="AE97" s="121">
        <f t="shared" si="25"/>
        <v>0</v>
      </c>
      <c r="AH97" s="10">
        <v>44593293</v>
      </c>
      <c r="AI97" s="11"/>
      <c r="AJ97" s="10">
        <v>52785027</v>
      </c>
      <c r="AK97" s="11">
        <v>0</v>
      </c>
      <c r="AL97" s="10">
        <v>56086725</v>
      </c>
      <c r="AM97" s="11">
        <v>0</v>
      </c>
      <c r="AN97" s="10">
        <v>54360044</v>
      </c>
      <c r="AO97" s="11">
        <v>0</v>
      </c>
      <c r="AP97" s="10">
        <v>45133156</v>
      </c>
      <c r="AQ97" s="11"/>
      <c r="AR97" s="10">
        <v>56378358</v>
      </c>
      <c r="AS97" s="11">
        <v>0</v>
      </c>
      <c r="AT97" s="10">
        <v>60118698</v>
      </c>
      <c r="AU97" s="11">
        <v>0</v>
      </c>
      <c r="AV97" s="10">
        <v>45187241</v>
      </c>
      <c r="AW97" s="11"/>
      <c r="AX97" s="10">
        <v>51234869</v>
      </c>
      <c r="AY97" s="11"/>
      <c r="BA97" s="10">
        <f t="shared" si="26"/>
        <v>161630212</v>
      </c>
      <c r="BB97" s="11">
        <f t="shared" si="27"/>
        <v>0</v>
      </c>
      <c r="BE97" s="18"/>
      <c r="BF97" s="19"/>
      <c r="BG97" s="19" t="s">
        <v>383</v>
      </c>
      <c r="BH97" s="19" t="s">
        <v>368</v>
      </c>
      <c r="BI97" s="3"/>
      <c r="BJ97" s="3"/>
      <c r="BK97" s="4"/>
    </row>
    <row r="98" spans="2:63" ht="15" hidden="1" customHeight="1">
      <c r="B98" s="41"/>
      <c r="C98" s="42"/>
      <c r="D98" s="42" t="s">
        <v>26</v>
      </c>
      <c r="E98" s="43"/>
      <c r="F98" s="43"/>
      <c r="G98" s="43"/>
      <c r="H98" s="44"/>
      <c r="J98" s="18"/>
      <c r="K98" s="19"/>
      <c r="L98" s="19" t="s">
        <v>384</v>
      </c>
      <c r="M98" s="19" t="s">
        <v>369</v>
      </c>
      <c r="N98" s="3"/>
      <c r="O98" s="3"/>
      <c r="P98" s="4"/>
      <c r="Q98" s="145">
        <v>59620531</v>
      </c>
      <c r="R98" s="146"/>
      <c r="S98" s="145">
        <v>53802129</v>
      </c>
      <c r="T98" s="146"/>
      <c r="X98" s="142">
        <v>59620531</v>
      </c>
      <c r="Y98" s="142"/>
      <c r="Z98" s="142">
        <v>53802129</v>
      </c>
      <c r="AA98" s="142">
        <v>0</v>
      </c>
      <c r="AB98" s="121">
        <f t="shared" si="22"/>
        <v>0</v>
      </c>
      <c r="AC98" s="121">
        <f t="shared" si="23"/>
        <v>0</v>
      </c>
      <c r="AD98" s="121">
        <f t="shared" si="24"/>
        <v>0</v>
      </c>
      <c r="AE98" s="121">
        <f t="shared" si="25"/>
        <v>0</v>
      </c>
      <c r="AH98" s="10">
        <v>15515798</v>
      </c>
      <c r="AI98" s="11"/>
      <c r="AJ98" s="10">
        <v>23481937</v>
      </c>
      <c r="AK98" s="11">
        <v>0</v>
      </c>
      <c r="AL98" s="10">
        <v>18919593</v>
      </c>
      <c r="AM98" s="11">
        <v>0</v>
      </c>
      <c r="AN98" s="10">
        <v>23960985</v>
      </c>
      <c r="AO98" s="11">
        <v>0</v>
      </c>
      <c r="AP98" s="10">
        <v>18138715</v>
      </c>
      <c r="AQ98" s="11"/>
      <c r="AR98" s="10">
        <v>19382152</v>
      </c>
      <c r="AS98" s="11">
        <v>0</v>
      </c>
      <c r="AT98" s="10">
        <v>16281262</v>
      </c>
      <c r="AU98" s="11">
        <v>0</v>
      </c>
      <c r="AV98" s="10">
        <v>20140470</v>
      </c>
      <c r="AW98" s="11"/>
      <c r="AX98" s="10">
        <v>18457411</v>
      </c>
      <c r="AY98" s="11"/>
      <c r="BA98" s="10">
        <f t="shared" si="26"/>
        <v>53802129</v>
      </c>
      <c r="BB98" s="11">
        <f t="shared" si="27"/>
        <v>0</v>
      </c>
      <c r="BE98" s="18"/>
      <c r="BF98" s="19"/>
      <c r="BG98" s="19" t="s">
        <v>384</v>
      </c>
      <c r="BH98" s="19" t="s">
        <v>369</v>
      </c>
      <c r="BI98" s="3"/>
      <c r="BJ98" s="3"/>
      <c r="BK98" s="4"/>
    </row>
    <row r="99" spans="2:63" ht="15" hidden="1" customHeight="1">
      <c r="B99" s="41"/>
      <c r="C99" s="42"/>
      <c r="D99" s="42" t="s">
        <v>27</v>
      </c>
      <c r="E99" s="43"/>
      <c r="F99" s="43"/>
      <c r="G99" s="43"/>
      <c r="H99" s="44"/>
      <c r="J99" s="18"/>
      <c r="K99" s="19"/>
      <c r="L99" s="19" t="s">
        <v>385</v>
      </c>
      <c r="M99" s="19" t="s">
        <v>370</v>
      </c>
      <c r="N99" s="3"/>
      <c r="O99" s="3"/>
      <c r="P99" s="4"/>
      <c r="Q99" s="145">
        <v>595631422</v>
      </c>
      <c r="R99" s="146"/>
      <c r="S99" s="145">
        <v>708859847</v>
      </c>
      <c r="T99" s="146"/>
      <c r="X99" s="142">
        <v>595631422</v>
      </c>
      <c r="Y99" s="142"/>
      <c r="Z99" s="142">
        <v>708859847</v>
      </c>
      <c r="AA99" s="142">
        <v>0</v>
      </c>
      <c r="AB99" s="121">
        <f t="shared" si="22"/>
        <v>0</v>
      </c>
      <c r="AC99" s="121">
        <f t="shared" si="23"/>
        <v>0</v>
      </c>
      <c r="AD99" s="121">
        <f t="shared" si="24"/>
        <v>0</v>
      </c>
      <c r="AE99" s="121">
        <f t="shared" si="25"/>
        <v>0</v>
      </c>
      <c r="AH99" s="10">
        <v>200198244</v>
      </c>
      <c r="AI99" s="11"/>
      <c r="AJ99" s="10">
        <v>131503303</v>
      </c>
      <c r="AK99" s="11">
        <v>0</v>
      </c>
      <c r="AL99" s="10">
        <v>145607883</v>
      </c>
      <c r="AM99" s="11">
        <v>0</v>
      </c>
      <c r="AN99" s="10">
        <v>153066134</v>
      </c>
      <c r="AO99" s="11">
        <v>0</v>
      </c>
      <c r="AP99" s="10">
        <v>173486308</v>
      </c>
      <c r="AQ99" s="11"/>
      <c r="AR99" s="10">
        <v>190876698</v>
      </c>
      <c r="AS99" s="11">
        <v>0</v>
      </c>
      <c r="AT99" s="10">
        <v>344496841</v>
      </c>
      <c r="AU99" s="11">
        <v>0</v>
      </c>
      <c r="AV99" s="10">
        <v>199547922</v>
      </c>
      <c r="AW99" s="11"/>
      <c r="AX99" s="10">
        <v>191186343</v>
      </c>
      <c r="AY99" s="11"/>
      <c r="BA99" s="10">
        <f t="shared" si="26"/>
        <v>708859847</v>
      </c>
      <c r="BB99" s="11">
        <f t="shared" si="27"/>
        <v>0</v>
      </c>
      <c r="BE99" s="18"/>
      <c r="BF99" s="19"/>
      <c r="BG99" s="19" t="s">
        <v>385</v>
      </c>
      <c r="BH99" s="19" t="s">
        <v>370</v>
      </c>
      <c r="BI99" s="3"/>
      <c r="BJ99" s="3"/>
      <c r="BK99" s="4"/>
    </row>
    <row r="100" spans="2:63" ht="15" hidden="1" customHeight="1">
      <c r="B100" s="41"/>
      <c r="C100" s="42"/>
      <c r="D100" s="42" t="s">
        <v>28</v>
      </c>
      <c r="E100" s="43"/>
      <c r="F100" s="43"/>
      <c r="G100" s="43"/>
      <c r="H100" s="44"/>
      <c r="J100" s="18"/>
      <c r="K100" s="19"/>
      <c r="L100" s="19" t="s">
        <v>386</v>
      </c>
      <c r="M100" s="19" t="s">
        <v>371</v>
      </c>
      <c r="N100" s="3"/>
      <c r="O100" s="3"/>
      <c r="P100" s="4"/>
      <c r="Q100" s="145">
        <v>67741877</v>
      </c>
      <c r="R100" s="146"/>
      <c r="S100" s="145">
        <v>99401364</v>
      </c>
      <c r="T100" s="146"/>
      <c r="X100" s="142">
        <v>67741877</v>
      </c>
      <c r="Y100" s="142"/>
      <c r="Z100" s="142">
        <v>99401364</v>
      </c>
      <c r="AA100" s="142">
        <v>0</v>
      </c>
      <c r="AB100" s="121">
        <f t="shared" si="22"/>
        <v>0</v>
      </c>
      <c r="AC100" s="121">
        <f t="shared" si="23"/>
        <v>0</v>
      </c>
      <c r="AD100" s="121">
        <f t="shared" si="24"/>
        <v>0</v>
      </c>
      <c r="AE100" s="121">
        <f t="shared" si="25"/>
        <v>0</v>
      </c>
      <c r="AH100" s="10">
        <v>32741120</v>
      </c>
      <c r="AI100" s="11"/>
      <c r="AJ100" s="10">
        <v>42119830</v>
      </c>
      <c r="AK100" s="11">
        <v>0</v>
      </c>
      <c r="AL100" s="10">
        <v>24116155</v>
      </c>
      <c r="AM100" s="11">
        <v>0</v>
      </c>
      <c r="AN100" s="10">
        <v>29432218</v>
      </c>
      <c r="AO100" s="11">
        <v>0</v>
      </c>
      <c r="AP100" s="10">
        <v>25165010</v>
      </c>
      <c r="AQ100" s="11"/>
      <c r="AR100" s="10">
        <v>45937724</v>
      </c>
      <c r="AS100" s="11">
        <v>0</v>
      </c>
      <c r="AT100" s="10">
        <v>28298630</v>
      </c>
      <c r="AU100" s="11">
        <v>0</v>
      </c>
      <c r="AV100" s="10">
        <v>13949920</v>
      </c>
      <c r="AW100" s="11"/>
      <c r="AX100" s="10">
        <v>27882025</v>
      </c>
      <c r="AY100" s="11"/>
      <c r="BA100" s="10">
        <f t="shared" si="26"/>
        <v>99401364</v>
      </c>
      <c r="BB100" s="11">
        <f t="shared" si="27"/>
        <v>0</v>
      </c>
      <c r="BE100" s="18"/>
      <c r="BF100" s="19"/>
      <c r="BG100" s="19" t="s">
        <v>386</v>
      </c>
      <c r="BH100" s="19" t="s">
        <v>371</v>
      </c>
      <c r="BI100" s="3"/>
      <c r="BJ100" s="3"/>
      <c r="BK100" s="4"/>
    </row>
    <row r="101" spans="2:63" ht="15" hidden="1" customHeight="1">
      <c r="B101" s="41"/>
      <c r="C101" s="42"/>
      <c r="D101" s="42" t="s">
        <v>29</v>
      </c>
      <c r="E101" s="43"/>
      <c r="F101" s="43"/>
      <c r="G101" s="43"/>
      <c r="H101" s="44"/>
      <c r="J101" s="18"/>
      <c r="K101" s="19"/>
      <c r="L101" s="19" t="s">
        <v>387</v>
      </c>
      <c r="M101" s="19" t="s">
        <v>372</v>
      </c>
      <c r="N101" s="3"/>
      <c r="O101" s="3"/>
      <c r="P101" s="4"/>
      <c r="Q101" s="145">
        <v>314782611</v>
      </c>
      <c r="R101" s="146"/>
      <c r="S101" s="145">
        <v>209228807</v>
      </c>
      <c r="T101" s="146"/>
      <c r="X101" s="142">
        <v>314782611</v>
      </c>
      <c r="Y101" s="142"/>
      <c r="Z101" s="142">
        <v>209228807</v>
      </c>
      <c r="AA101" s="142">
        <v>0</v>
      </c>
      <c r="AB101" s="121">
        <f t="shared" si="22"/>
        <v>0</v>
      </c>
      <c r="AC101" s="121">
        <f t="shared" si="23"/>
        <v>0</v>
      </c>
      <c r="AD101" s="121">
        <f t="shared" si="24"/>
        <v>0</v>
      </c>
      <c r="AE101" s="121">
        <f t="shared" si="25"/>
        <v>0</v>
      </c>
      <c r="AH101" s="10">
        <v>61291621</v>
      </c>
      <c r="AI101" s="11"/>
      <c r="AJ101" s="10">
        <v>62145899</v>
      </c>
      <c r="AK101" s="11">
        <v>0</v>
      </c>
      <c r="AL101" s="10">
        <v>60355644</v>
      </c>
      <c r="AM101" s="11">
        <v>0</v>
      </c>
      <c r="AN101" s="10">
        <v>73697128</v>
      </c>
      <c r="AO101" s="11">
        <v>0</v>
      </c>
      <c r="AP101" s="10">
        <v>75504089</v>
      </c>
      <c r="AQ101" s="11"/>
      <c r="AR101" s="10">
        <v>68541745</v>
      </c>
      <c r="AS101" s="11">
        <v>0</v>
      </c>
      <c r="AT101" s="10">
        <v>65182973</v>
      </c>
      <c r="AU101" s="11">
        <v>0</v>
      </c>
      <c r="AV101" s="10">
        <v>95479339</v>
      </c>
      <c r="AW101" s="11"/>
      <c r="AX101" s="10">
        <v>120863688</v>
      </c>
      <c r="AY101" s="11"/>
      <c r="BA101" s="10">
        <f t="shared" si="26"/>
        <v>209228807</v>
      </c>
      <c r="BB101" s="11">
        <f t="shared" si="27"/>
        <v>0</v>
      </c>
      <c r="BE101" s="18"/>
      <c r="BF101" s="19"/>
      <c r="BG101" s="19" t="s">
        <v>387</v>
      </c>
      <c r="BH101" s="19" t="s">
        <v>286</v>
      </c>
      <c r="BI101" s="3"/>
      <c r="BJ101" s="3"/>
      <c r="BK101" s="4"/>
    </row>
    <row r="102" spans="2:63" ht="15" customHeight="1">
      <c r="B102" s="18"/>
      <c r="C102" s="19" t="s">
        <v>713</v>
      </c>
      <c r="D102" s="19"/>
      <c r="E102" s="3"/>
      <c r="F102" s="3"/>
      <c r="G102" s="3"/>
      <c r="H102" s="4"/>
      <c r="J102" s="18"/>
      <c r="K102" s="19" t="s">
        <v>168</v>
      </c>
      <c r="L102" s="19"/>
      <c r="M102" s="3"/>
      <c r="N102" s="3"/>
      <c r="O102" s="3"/>
      <c r="P102" s="4"/>
      <c r="Q102" s="145"/>
      <c r="R102" s="146">
        <f>SUM(Q103:Q105)</f>
        <v>2694253374</v>
      </c>
      <c r="S102" s="145">
        <v>0</v>
      </c>
      <c r="T102" s="146">
        <f>SUM(S103:S105)</f>
        <v>856677854</v>
      </c>
      <c r="X102" s="142"/>
      <c r="Y102" s="142">
        <v>2694253374</v>
      </c>
      <c r="Z102" s="142">
        <v>0</v>
      </c>
      <c r="AA102" s="142">
        <v>856677854</v>
      </c>
      <c r="AB102" s="121">
        <f t="shared" ref="AB102:AB114" si="28">IFERROR(X102-Q102,0)</f>
        <v>0</v>
      </c>
      <c r="AC102" s="121">
        <f t="shared" ref="AC102:AC114" si="29">IFERROR(Y102-R102,0)</f>
        <v>0</v>
      </c>
      <c r="AD102" s="121">
        <f t="shared" ref="AD102:AD114" si="30">IFERROR(Z102-S102,0)</f>
        <v>0</v>
      </c>
      <c r="AE102" s="121">
        <f t="shared" ref="AE102:AE114" si="31">IFERROR(AA102-T102,0)</f>
        <v>0</v>
      </c>
      <c r="AH102" s="10"/>
      <c r="AI102" s="11">
        <f>SUM(AH103:AH105)</f>
        <v>1616395</v>
      </c>
      <c r="AJ102" s="10">
        <v>0</v>
      </c>
      <c r="AK102" s="11">
        <v>64450414</v>
      </c>
      <c r="AL102" s="10">
        <v>0</v>
      </c>
      <c r="AM102" s="11">
        <v>68661742</v>
      </c>
      <c r="AN102" s="10">
        <v>0</v>
      </c>
      <c r="AO102" s="11">
        <v>91100968</v>
      </c>
      <c r="AP102" s="10"/>
      <c r="AQ102" s="11">
        <v>166844947</v>
      </c>
      <c r="AR102" s="10">
        <v>0</v>
      </c>
      <c r="AS102" s="11">
        <v>-164936014</v>
      </c>
      <c r="AT102" s="10">
        <v>0</v>
      </c>
      <c r="AU102" s="11">
        <v>854768921</v>
      </c>
      <c r="AV102" s="10"/>
      <c r="AW102" s="11">
        <v>414226327</v>
      </c>
      <c r="AX102" s="10"/>
      <c r="AY102" s="11">
        <v>2331508037</v>
      </c>
      <c r="BA102" s="10">
        <f t="shared" si="26"/>
        <v>0</v>
      </c>
      <c r="BB102" s="11">
        <f t="shared" si="27"/>
        <v>856677854</v>
      </c>
      <c r="BE102" s="18"/>
      <c r="BF102" s="19" t="s">
        <v>168</v>
      </c>
      <c r="BG102" s="19"/>
      <c r="BH102" s="3"/>
      <c r="BI102" s="3"/>
      <c r="BJ102" s="3"/>
      <c r="BK102" s="4"/>
    </row>
    <row r="103" spans="2:63" ht="15" customHeight="1">
      <c r="B103" s="18"/>
      <c r="C103" s="19"/>
      <c r="D103" s="19" t="s">
        <v>714</v>
      </c>
      <c r="E103" s="19" t="s">
        <v>715</v>
      </c>
      <c r="F103" s="3"/>
      <c r="G103" s="3"/>
      <c r="H103" s="4"/>
      <c r="J103" s="18"/>
      <c r="K103" s="19"/>
      <c r="L103" s="19" t="s">
        <v>389</v>
      </c>
      <c r="M103" s="19" t="s">
        <v>388</v>
      </c>
      <c r="N103" s="3"/>
      <c r="O103" s="3"/>
      <c r="P103" s="4"/>
      <c r="Q103" s="145">
        <v>512533361</v>
      </c>
      <c r="R103" s="146"/>
      <c r="S103" s="145">
        <v>446317578</v>
      </c>
      <c r="T103" s="146"/>
      <c r="X103" s="142">
        <v>512533361</v>
      </c>
      <c r="Y103" s="142"/>
      <c r="Z103" s="142">
        <v>446317578</v>
      </c>
      <c r="AA103" s="142">
        <v>0</v>
      </c>
      <c r="AB103" s="121">
        <f t="shared" si="28"/>
        <v>0</v>
      </c>
      <c r="AC103" s="121">
        <f t="shared" si="29"/>
        <v>0</v>
      </c>
      <c r="AD103" s="121">
        <f t="shared" si="30"/>
        <v>0</v>
      </c>
      <c r="AE103" s="121">
        <f t="shared" si="31"/>
        <v>0</v>
      </c>
      <c r="AH103" s="10">
        <v>1616395</v>
      </c>
      <c r="AI103" s="11"/>
      <c r="AJ103" s="10">
        <f>64450414-65700000</f>
        <v>-1249586</v>
      </c>
      <c r="AK103" s="11">
        <v>0</v>
      </c>
      <c r="AL103" s="10">
        <v>110542</v>
      </c>
      <c r="AM103" s="11">
        <v>0</v>
      </c>
      <c r="AN103" s="10">
        <v>-477351</v>
      </c>
      <c r="AO103" s="11">
        <v>0</v>
      </c>
      <c r="AP103" s="10">
        <v>14941258</v>
      </c>
      <c r="AQ103" s="11"/>
      <c r="AR103" s="10">
        <v>-13032325</v>
      </c>
      <c r="AS103" s="11">
        <v>0</v>
      </c>
      <c r="AT103" s="10">
        <v>444408645</v>
      </c>
      <c r="AU103" s="11">
        <v>0</v>
      </c>
      <c r="AV103" s="10">
        <v>293991184</v>
      </c>
      <c r="AW103" s="11"/>
      <c r="AX103" s="10">
        <v>-14856293</v>
      </c>
      <c r="AY103" s="11"/>
      <c r="BA103" s="10">
        <f t="shared" si="26"/>
        <v>446317578</v>
      </c>
      <c r="BB103" s="11">
        <f t="shared" si="27"/>
        <v>0</v>
      </c>
      <c r="BE103" s="18"/>
      <c r="BF103" s="19"/>
      <c r="BG103" s="19" t="s">
        <v>389</v>
      </c>
      <c r="BH103" s="19" t="s">
        <v>388</v>
      </c>
      <c r="BI103" s="3"/>
      <c r="BJ103" s="3"/>
      <c r="BK103" s="4"/>
    </row>
    <row r="104" spans="2:63" ht="15" customHeight="1">
      <c r="B104" s="18"/>
      <c r="C104" s="19"/>
      <c r="D104" s="19" t="s">
        <v>672</v>
      </c>
      <c r="E104" s="19" t="s">
        <v>716</v>
      </c>
      <c r="F104" s="3"/>
      <c r="G104" s="3"/>
      <c r="H104" s="4"/>
      <c r="J104" s="18"/>
      <c r="K104" s="19"/>
      <c r="L104" s="19" t="s">
        <v>290</v>
      </c>
      <c r="M104" s="19" t="s">
        <v>468</v>
      </c>
      <c r="N104" s="3"/>
      <c r="O104" s="3"/>
      <c r="P104" s="4"/>
      <c r="Q104" s="145">
        <v>2181720013</v>
      </c>
      <c r="R104" s="146"/>
      <c r="S104" s="145">
        <v>410360276</v>
      </c>
      <c r="T104" s="146"/>
      <c r="X104" s="142">
        <v>2181720013</v>
      </c>
      <c r="Y104" s="142"/>
      <c r="Z104" s="142">
        <v>410360276</v>
      </c>
      <c r="AA104" s="142">
        <v>0</v>
      </c>
      <c r="AB104" s="121">
        <f t="shared" si="28"/>
        <v>0</v>
      </c>
      <c r="AC104" s="121">
        <f t="shared" si="29"/>
        <v>0</v>
      </c>
      <c r="AD104" s="121">
        <f t="shared" si="30"/>
        <v>0</v>
      </c>
      <c r="AE104" s="121">
        <f t="shared" si="31"/>
        <v>0</v>
      </c>
      <c r="AH104" s="10"/>
      <c r="AI104" s="11"/>
      <c r="AJ104" s="10">
        <v>65700000</v>
      </c>
      <c r="AK104" s="11"/>
      <c r="AL104" s="10">
        <v>68551200</v>
      </c>
      <c r="AM104" s="11"/>
      <c r="AN104" s="10">
        <v>91578319</v>
      </c>
      <c r="AO104" s="11">
        <v>0</v>
      </c>
      <c r="AP104" s="10">
        <v>151903689</v>
      </c>
      <c r="AQ104" s="11"/>
      <c r="AR104" s="10">
        <v>-151903689</v>
      </c>
      <c r="AS104" s="11">
        <v>0</v>
      </c>
      <c r="AT104" s="10">
        <v>410360276</v>
      </c>
      <c r="AU104" s="11">
        <v>0</v>
      </c>
      <c r="AV104" s="10">
        <v>120235143</v>
      </c>
      <c r="AW104" s="11"/>
      <c r="AX104" s="10">
        <v>2346364330</v>
      </c>
      <c r="AY104" s="11"/>
      <c r="BA104" s="10">
        <f t="shared" si="26"/>
        <v>410360276</v>
      </c>
      <c r="BB104" s="11">
        <f t="shared" si="27"/>
        <v>0</v>
      </c>
      <c r="BE104" s="18"/>
      <c r="BF104" s="19"/>
      <c r="BG104" s="19" t="s">
        <v>290</v>
      </c>
      <c r="BH104" s="19" t="s">
        <v>468</v>
      </c>
      <c r="BI104" s="3"/>
      <c r="BJ104" s="3"/>
      <c r="BK104" s="4"/>
    </row>
    <row r="105" spans="2:63" ht="15" customHeight="1">
      <c r="B105" s="18"/>
      <c r="C105" s="19"/>
      <c r="D105" s="19" t="s">
        <v>717</v>
      </c>
      <c r="E105" s="19" t="s">
        <v>681</v>
      </c>
      <c r="F105" s="3"/>
      <c r="G105" s="3"/>
      <c r="H105" s="4"/>
      <c r="J105" s="18"/>
      <c r="K105" s="19"/>
      <c r="L105" s="19" t="s">
        <v>470</v>
      </c>
      <c r="M105" s="19" t="s">
        <v>286</v>
      </c>
      <c r="N105" s="3"/>
      <c r="O105" s="3"/>
      <c r="P105" s="4"/>
      <c r="Q105" s="145"/>
      <c r="R105" s="146"/>
      <c r="S105" s="145">
        <v>0</v>
      </c>
      <c r="T105" s="146"/>
      <c r="X105" s="142"/>
      <c r="Y105" s="142"/>
      <c r="Z105" s="142">
        <v>0</v>
      </c>
      <c r="AA105" s="142">
        <v>0</v>
      </c>
      <c r="AB105" s="121">
        <f t="shared" si="28"/>
        <v>0</v>
      </c>
      <c r="AC105" s="121">
        <f t="shared" si="29"/>
        <v>0</v>
      </c>
      <c r="AD105" s="121">
        <f t="shared" si="30"/>
        <v>0</v>
      </c>
      <c r="AE105" s="121">
        <f t="shared" si="31"/>
        <v>0</v>
      </c>
      <c r="AH105" s="10"/>
      <c r="AI105" s="11"/>
      <c r="AJ105" s="10">
        <v>0</v>
      </c>
      <c r="AK105" s="11">
        <v>0</v>
      </c>
      <c r="AL105" s="10">
        <v>0</v>
      </c>
      <c r="AM105" s="11">
        <v>0</v>
      </c>
      <c r="AN105" s="10">
        <v>0</v>
      </c>
      <c r="AO105" s="11">
        <v>0</v>
      </c>
      <c r="AP105" s="10"/>
      <c r="AQ105" s="11"/>
      <c r="AR105" s="10">
        <v>0</v>
      </c>
      <c r="AS105" s="11">
        <v>0</v>
      </c>
      <c r="AT105" s="10">
        <v>0</v>
      </c>
      <c r="AU105" s="11">
        <v>0</v>
      </c>
      <c r="AV105" s="10"/>
      <c r="AW105" s="11"/>
      <c r="AX105" s="10"/>
      <c r="AY105" s="11"/>
      <c r="BA105" s="10">
        <f t="shared" si="26"/>
        <v>0</v>
      </c>
      <c r="BB105" s="11">
        <f t="shared" si="27"/>
        <v>0</v>
      </c>
      <c r="BE105" s="18"/>
      <c r="BF105" s="19"/>
      <c r="BG105" s="19" t="s">
        <v>470</v>
      </c>
      <c r="BH105" s="19" t="s">
        <v>286</v>
      </c>
      <c r="BI105" s="3"/>
      <c r="BJ105" s="3"/>
      <c r="BK105" s="4"/>
    </row>
    <row r="106" spans="2:63" ht="15" customHeight="1">
      <c r="B106" s="18" t="s">
        <v>718</v>
      </c>
      <c r="C106" s="19"/>
      <c r="D106" s="19"/>
      <c r="E106" s="3"/>
      <c r="F106" s="3"/>
      <c r="G106" s="3"/>
      <c r="H106" s="4"/>
      <c r="J106" s="18" t="s">
        <v>283</v>
      </c>
      <c r="K106" s="19"/>
      <c r="L106" s="19"/>
      <c r="M106" s="3"/>
      <c r="N106" s="3"/>
      <c r="O106" s="3"/>
      <c r="P106" s="4"/>
      <c r="Q106" s="145"/>
      <c r="R106" s="146">
        <f>R9-R47</f>
        <v>109430150161</v>
      </c>
      <c r="S106" s="145">
        <v>0</v>
      </c>
      <c r="T106" s="146">
        <f>T9-T47</f>
        <v>51643103112</v>
      </c>
      <c r="X106" s="142"/>
      <c r="Y106" s="142">
        <v>109430150161</v>
      </c>
      <c r="Z106" s="142">
        <v>0</v>
      </c>
      <c r="AA106" s="142">
        <v>51643103112</v>
      </c>
      <c r="AB106" s="121">
        <f t="shared" si="28"/>
        <v>0</v>
      </c>
      <c r="AC106" s="121">
        <f t="shared" si="29"/>
        <v>0</v>
      </c>
      <c r="AD106" s="121">
        <f t="shared" si="30"/>
        <v>0</v>
      </c>
      <c r="AE106" s="121">
        <f t="shared" si="31"/>
        <v>0</v>
      </c>
      <c r="AH106" s="10"/>
      <c r="AI106" s="11">
        <f>AI9-AI47</f>
        <v>22742817954</v>
      </c>
      <c r="AJ106" s="10">
        <v>0</v>
      </c>
      <c r="AK106" s="11">
        <v>14766351724</v>
      </c>
      <c r="AL106" s="10">
        <v>0</v>
      </c>
      <c r="AM106" s="11">
        <v>9526728943</v>
      </c>
      <c r="AN106" s="10">
        <v>0</v>
      </c>
      <c r="AO106" s="11">
        <v>792546415</v>
      </c>
      <c r="AP106" s="10"/>
      <c r="AQ106" s="11">
        <v>24479961128</v>
      </c>
      <c r="AR106" s="10">
        <v>0</v>
      </c>
      <c r="AS106" s="11">
        <v>18600020348</v>
      </c>
      <c r="AT106" s="10">
        <v>0</v>
      </c>
      <c r="AU106" s="11">
        <v>8563121636</v>
      </c>
      <c r="AV106" s="10"/>
      <c r="AW106" s="11">
        <v>14239134605</v>
      </c>
      <c r="AX106" s="10"/>
      <c r="AY106" s="11">
        <v>39938713531</v>
      </c>
      <c r="BA106" s="10">
        <f t="shared" si="26"/>
        <v>0</v>
      </c>
      <c r="BB106" s="11">
        <f t="shared" si="27"/>
        <v>51643103112</v>
      </c>
      <c r="BE106" s="18" t="s">
        <v>283</v>
      </c>
      <c r="BF106" s="19"/>
      <c r="BG106" s="19"/>
      <c r="BH106" s="3"/>
      <c r="BI106" s="3"/>
      <c r="BJ106" s="3"/>
      <c r="BK106" s="4"/>
    </row>
    <row r="107" spans="2:63" ht="15" customHeight="1">
      <c r="B107" s="18" t="s">
        <v>719</v>
      </c>
      <c r="C107" s="19"/>
      <c r="D107" s="19"/>
      <c r="E107" s="3"/>
      <c r="F107" s="3"/>
      <c r="G107" s="3"/>
      <c r="H107" s="4"/>
      <c r="J107" s="18" t="s">
        <v>208</v>
      </c>
      <c r="K107" s="19"/>
      <c r="L107" s="19"/>
      <c r="M107" s="3"/>
      <c r="N107" s="3"/>
      <c r="O107" s="3"/>
      <c r="P107" s="4"/>
      <c r="Q107" s="145"/>
      <c r="R107" s="146">
        <f>SUM(R111,R113,R116,R108)</f>
        <v>5163678847</v>
      </c>
      <c r="S107" s="145">
        <v>0</v>
      </c>
      <c r="T107" s="146">
        <f>SUM(T111,T113,T116,T108)</f>
        <v>1348153057</v>
      </c>
      <c r="X107" s="142"/>
      <c r="Y107" s="142">
        <v>5163678847</v>
      </c>
      <c r="Z107" s="142">
        <v>0</v>
      </c>
      <c r="AA107" s="142">
        <v>1348153057</v>
      </c>
      <c r="AB107" s="121">
        <f t="shared" si="28"/>
        <v>0</v>
      </c>
      <c r="AC107" s="121">
        <f t="shared" si="29"/>
        <v>0</v>
      </c>
      <c r="AD107" s="121">
        <f t="shared" si="30"/>
        <v>0</v>
      </c>
      <c r="AE107" s="121">
        <f t="shared" si="31"/>
        <v>0</v>
      </c>
      <c r="AH107" s="10"/>
      <c r="AI107" s="11">
        <f>SUM(AI108,AI111,AI113,AI116)</f>
        <v>2874403443</v>
      </c>
      <c r="AJ107" s="10">
        <v>0</v>
      </c>
      <c r="AK107" s="11">
        <v>-759669931</v>
      </c>
      <c r="AL107" s="10">
        <v>0</v>
      </c>
      <c r="AM107" s="11">
        <v>-402778209</v>
      </c>
      <c r="AN107" s="10">
        <v>0</v>
      </c>
      <c r="AO107" s="11">
        <v>-541020621</v>
      </c>
      <c r="AP107" s="10"/>
      <c r="AQ107" s="11">
        <v>88529475</v>
      </c>
      <c r="AR107" s="10">
        <v>0</v>
      </c>
      <c r="AS107" s="11">
        <v>599060541</v>
      </c>
      <c r="AT107" s="10">
        <v>0</v>
      </c>
      <c r="AU107" s="11">
        <v>660563041</v>
      </c>
      <c r="AV107" s="10"/>
      <c r="AW107" s="11">
        <v>108545050</v>
      </c>
      <c r="AX107" s="10"/>
      <c r="AY107" s="11">
        <v>196325547</v>
      </c>
      <c r="BA107" s="10">
        <f t="shared" si="26"/>
        <v>0</v>
      </c>
      <c r="BB107" s="11">
        <f t="shared" si="27"/>
        <v>1348153057</v>
      </c>
      <c r="BE107" s="18" t="s">
        <v>208</v>
      </c>
      <c r="BF107" s="19"/>
      <c r="BG107" s="19"/>
      <c r="BH107" s="3"/>
      <c r="BI107" s="3"/>
      <c r="BJ107" s="3"/>
      <c r="BK107" s="4"/>
    </row>
    <row r="108" spans="2:63" ht="15" customHeight="1">
      <c r="B108" s="18"/>
      <c r="C108" s="19" t="s">
        <v>720</v>
      </c>
      <c r="D108" s="19"/>
      <c r="E108" s="59"/>
      <c r="F108" s="59"/>
      <c r="G108" s="59"/>
      <c r="H108" s="123"/>
      <c r="J108" s="18"/>
      <c r="K108" s="19" t="s">
        <v>282</v>
      </c>
      <c r="L108" s="19"/>
      <c r="M108" s="3"/>
      <c r="N108" s="3"/>
      <c r="O108" s="3"/>
      <c r="P108" s="4"/>
      <c r="Q108" s="145"/>
      <c r="R108" s="146">
        <f>SUM(Q109:Q110)</f>
        <v>4918935437</v>
      </c>
      <c r="S108" s="145">
        <v>0</v>
      </c>
      <c r="T108" s="146">
        <f>SUM(S109:S110)</f>
        <v>698034473</v>
      </c>
      <c r="X108" s="142"/>
      <c r="Y108" s="142">
        <v>4918935437</v>
      </c>
      <c r="Z108" s="142">
        <v>0</v>
      </c>
      <c r="AA108" s="142">
        <v>698034473</v>
      </c>
      <c r="AB108" s="121">
        <f t="shared" si="28"/>
        <v>0</v>
      </c>
      <c r="AC108" s="121">
        <f t="shared" si="29"/>
        <v>0</v>
      </c>
      <c r="AD108" s="121">
        <f t="shared" si="30"/>
        <v>0</v>
      </c>
      <c r="AE108" s="121">
        <f t="shared" si="31"/>
        <v>0</v>
      </c>
      <c r="AH108" s="10"/>
      <c r="AI108" s="11">
        <f>AH109</f>
        <v>2787581345</v>
      </c>
      <c r="AJ108" s="10">
        <v>0</v>
      </c>
      <c r="AK108" s="11">
        <v>-819450104</v>
      </c>
      <c r="AL108" s="10">
        <v>0</v>
      </c>
      <c r="AM108" s="11">
        <v>-434462412</v>
      </c>
      <c r="AN108" s="10">
        <v>0</v>
      </c>
      <c r="AO108" s="11">
        <v>-517662811</v>
      </c>
      <c r="AP108" s="10"/>
      <c r="AQ108" s="11">
        <v>48843932</v>
      </c>
      <c r="AR108" s="10">
        <v>0</v>
      </c>
      <c r="AS108" s="11">
        <v>21269808</v>
      </c>
      <c r="AT108" s="10">
        <v>0</v>
      </c>
      <c r="AU108" s="11">
        <v>627920733</v>
      </c>
      <c r="AV108" s="10"/>
      <c r="AW108" s="11">
        <v>0</v>
      </c>
      <c r="AX108" s="10"/>
      <c r="AY108" s="11">
        <v>148969834</v>
      </c>
      <c r="BA108" s="10">
        <f t="shared" si="26"/>
        <v>0</v>
      </c>
      <c r="BB108" s="11">
        <f t="shared" si="27"/>
        <v>698034473</v>
      </c>
      <c r="BE108" s="18"/>
      <c r="BF108" s="19" t="s">
        <v>282</v>
      </c>
      <c r="BG108" s="19"/>
      <c r="BH108" s="3"/>
      <c r="BI108" s="3"/>
      <c r="BJ108" s="3"/>
      <c r="BK108" s="4"/>
    </row>
    <row r="109" spans="2:63" ht="15" hidden="1" customHeight="1">
      <c r="B109" s="41"/>
      <c r="C109" s="42"/>
      <c r="D109" s="42" t="s">
        <v>288</v>
      </c>
      <c r="E109" s="158" t="s">
        <v>721</v>
      </c>
      <c r="F109" s="158"/>
      <c r="G109" s="158"/>
      <c r="H109" s="159"/>
      <c r="J109" s="18"/>
      <c r="K109" s="19"/>
      <c r="L109" s="19" t="s">
        <v>311</v>
      </c>
      <c r="M109" s="19" t="s">
        <v>390</v>
      </c>
      <c r="N109" s="3"/>
      <c r="O109" s="3"/>
      <c r="P109" s="4"/>
      <c r="Q109" s="145">
        <v>4829731277</v>
      </c>
      <c r="R109" s="146"/>
      <c r="S109" s="145">
        <v>627920733</v>
      </c>
      <c r="T109" s="146"/>
      <c r="X109" s="142">
        <v>4829731277</v>
      </c>
      <c r="Y109" s="142"/>
      <c r="Z109" s="142">
        <v>627920733</v>
      </c>
      <c r="AA109" s="142">
        <v>0</v>
      </c>
      <c r="AB109" s="121">
        <f t="shared" si="28"/>
        <v>0</v>
      </c>
      <c r="AC109" s="121">
        <f t="shared" si="29"/>
        <v>0</v>
      </c>
      <c r="AD109" s="121">
        <f t="shared" si="30"/>
        <v>0</v>
      </c>
      <c r="AE109" s="121">
        <f t="shared" si="31"/>
        <v>0</v>
      </c>
      <c r="AH109" s="10">
        <v>2787581345</v>
      </c>
      <c r="AI109" s="11"/>
      <c r="AJ109" s="10">
        <v>-819450104</v>
      </c>
      <c r="AK109" s="11">
        <v>0</v>
      </c>
      <c r="AL109" s="10">
        <v>-434462412</v>
      </c>
      <c r="AM109" s="11">
        <v>0</v>
      </c>
      <c r="AN109" s="10">
        <v>-517662811</v>
      </c>
      <c r="AO109" s="11">
        <v>0</v>
      </c>
      <c r="AP109" s="10">
        <v>48843932</v>
      </c>
      <c r="AQ109" s="11"/>
      <c r="AR109" s="10">
        <v>-48843932</v>
      </c>
      <c r="AS109" s="11">
        <v>0</v>
      </c>
      <c r="AT109" s="10">
        <v>627920733</v>
      </c>
      <c r="AU109" s="11">
        <v>0</v>
      </c>
      <c r="AV109" s="10">
        <v>0</v>
      </c>
      <c r="AW109" s="11"/>
      <c r="AX109" s="10">
        <v>144368177</v>
      </c>
      <c r="AY109" s="11"/>
      <c r="BA109" s="10">
        <f t="shared" si="26"/>
        <v>627920733</v>
      </c>
      <c r="BB109" s="11">
        <f t="shared" si="27"/>
        <v>0</v>
      </c>
      <c r="BE109" s="18"/>
      <c r="BF109" s="19"/>
      <c r="BG109" s="19" t="s">
        <v>289</v>
      </c>
      <c r="BH109" s="19" t="s">
        <v>390</v>
      </c>
      <c r="BI109" s="3"/>
      <c r="BJ109" s="3"/>
      <c r="BK109" s="4"/>
    </row>
    <row r="110" spans="2:63" ht="15" hidden="1" customHeight="1">
      <c r="B110" s="41"/>
      <c r="C110" s="42"/>
      <c r="D110" s="42"/>
      <c r="E110" s="158"/>
      <c r="F110" s="158"/>
      <c r="G110" s="158"/>
      <c r="H110" s="159"/>
      <c r="J110" s="18"/>
      <c r="K110" s="19"/>
      <c r="L110" s="19" t="s">
        <v>810</v>
      </c>
      <c r="M110" s="19" t="s">
        <v>809</v>
      </c>
      <c r="N110" s="3"/>
      <c r="O110" s="3"/>
      <c r="P110" s="4"/>
      <c r="Q110" s="145">
        <v>89204160</v>
      </c>
      <c r="R110" s="146"/>
      <c r="S110" s="145">
        <v>70113740</v>
      </c>
      <c r="T110" s="146"/>
      <c r="X110" s="142">
        <v>89204160</v>
      </c>
      <c r="Y110" s="142"/>
      <c r="Z110" s="142">
        <v>70113740</v>
      </c>
      <c r="AA110" s="142">
        <v>0</v>
      </c>
      <c r="AB110" s="121">
        <f t="shared" si="28"/>
        <v>0</v>
      </c>
      <c r="AC110" s="121">
        <f t="shared" si="29"/>
        <v>0</v>
      </c>
      <c r="AD110" s="121">
        <f t="shared" si="30"/>
        <v>0</v>
      </c>
      <c r="AE110" s="121">
        <f t="shared" si="31"/>
        <v>0</v>
      </c>
      <c r="AH110" s="10"/>
      <c r="AI110" s="11"/>
      <c r="AJ110" s="10"/>
      <c r="AK110" s="11"/>
      <c r="AL110" s="10"/>
      <c r="AM110" s="11"/>
      <c r="AN110" s="10"/>
      <c r="AO110" s="11"/>
      <c r="AP110" s="10"/>
      <c r="AQ110" s="11"/>
      <c r="AR110" s="10">
        <v>70113740</v>
      </c>
      <c r="AS110" s="11">
        <v>0</v>
      </c>
      <c r="AT110" s="10">
        <v>0</v>
      </c>
      <c r="AU110" s="11">
        <v>0</v>
      </c>
      <c r="AV110" s="10">
        <v>0</v>
      </c>
      <c r="AW110" s="11"/>
      <c r="AX110" s="10">
        <v>4601657</v>
      </c>
      <c r="AY110" s="11"/>
      <c r="BA110" s="10">
        <f t="shared" si="26"/>
        <v>70113740</v>
      </c>
      <c r="BB110" s="11">
        <f t="shared" si="27"/>
        <v>0</v>
      </c>
      <c r="BE110" s="57"/>
      <c r="BF110" s="58"/>
      <c r="BG110" s="58" t="s">
        <v>291</v>
      </c>
      <c r="BH110" s="58" t="s">
        <v>809</v>
      </c>
      <c r="BI110" s="143"/>
      <c r="BJ110" s="143"/>
      <c r="BK110" s="144"/>
    </row>
    <row r="111" spans="2:63" ht="15" customHeight="1">
      <c r="B111" s="18"/>
      <c r="C111" s="19" t="s">
        <v>722</v>
      </c>
      <c r="D111" s="19"/>
      <c r="E111" s="59"/>
      <c r="F111" s="59"/>
      <c r="G111" s="59"/>
      <c r="H111" s="123"/>
      <c r="J111" s="18"/>
      <c r="K111" s="19" t="s">
        <v>279</v>
      </c>
      <c r="L111" s="19"/>
      <c r="M111" s="3"/>
      <c r="N111" s="3"/>
      <c r="O111" s="3"/>
      <c r="P111" s="4"/>
      <c r="Q111" s="145"/>
      <c r="R111" s="146">
        <f>Q112</f>
        <v>34750764</v>
      </c>
      <c r="S111" s="145">
        <v>0</v>
      </c>
      <c r="T111" s="146">
        <f>S112</f>
        <v>16366585</v>
      </c>
      <c r="X111" s="142"/>
      <c r="Y111" s="142">
        <v>34750764</v>
      </c>
      <c r="Z111" s="142">
        <v>0</v>
      </c>
      <c r="AA111" s="142">
        <v>16366585</v>
      </c>
      <c r="AB111" s="121">
        <f t="shared" si="28"/>
        <v>0</v>
      </c>
      <c r="AC111" s="121">
        <f t="shared" si="29"/>
        <v>0</v>
      </c>
      <c r="AD111" s="121">
        <f t="shared" si="30"/>
        <v>0</v>
      </c>
      <c r="AE111" s="121">
        <f t="shared" si="31"/>
        <v>0</v>
      </c>
      <c r="AH111" s="10"/>
      <c r="AI111" s="11">
        <f>AH112</f>
        <v>43076673</v>
      </c>
      <c r="AJ111" s="10">
        <v>0</v>
      </c>
      <c r="AK111" s="11">
        <v>11499000</v>
      </c>
      <c r="AL111" s="10">
        <v>0</v>
      </c>
      <c r="AM111" s="11">
        <v>0</v>
      </c>
      <c r="AN111" s="10">
        <v>0</v>
      </c>
      <c r="AO111" s="11">
        <v>6115236</v>
      </c>
      <c r="AP111" s="10"/>
      <c r="AQ111" s="11">
        <v>8864965</v>
      </c>
      <c r="AR111" s="10">
        <v>0</v>
      </c>
      <c r="AS111" s="11">
        <v>7501620</v>
      </c>
      <c r="AT111" s="10">
        <v>0</v>
      </c>
      <c r="AU111" s="11">
        <v>0</v>
      </c>
      <c r="AV111" s="10"/>
      <c r="AW111" s="11">
        <v>33657590</v>
      </c>
      <c r="AX111" s="10"/>
      <c r="AY111" s="11">
        <v>0</v>
      </c>
      <c r="BA111" s="10">
        <f t="shared" si="26"/>
        <v>0</v>
      </c>
      <c r="BB111" s="11">
        <f t="shared" si="27"/>
        <v>16366585</v>
      </c>
      <c r="BE111" s="18"/>
      <c r="BF111" s="19" t="s">
        <v>279</v>
      </c>
      <c r="BG111" s="19"/>
      <c r="BH111" s="3"/>
      <c r="BI111" s="3"/>
      <c r="BJ111" s="3"/>
      <c r="BK111" s="4"/>
    </row>
    <row r="112" spans="2:63" ht="15" hidden="1" customHeight="1">
      <c r="B112" s="41"/>
      <c r="C112" s="42"/>
      <c r="D112" s="42" t="s">
        <v>671</v>
      </c>
      <c r="E112" s="42" t="s">
        <v>723</v>
      </c>
      <c r="F112" s="158"/>
      <c r="G112" s="158"/>
      <c r="H112" s="159"/>
      <c r="J112" s="18"/>
      <c r="K112" s="19"/>
      <c r="L112" s="19" t="s">
        <v>289</v>
      </c>
      <c r="M112" s="19" t="s">
        <v>391</v>
      </c>
      <c r="N112" s="3"/>
      <c r="O112" s="3"/>
      <c r="P112" s="4"/>
      <c r="Q112" s="145">
        <v>34750764</v>
      </c>
      <c r="R112" s="146"/>
      <c r="S112" s="145">
        <v>16366585</v>
      </c>
      <c r="T112" s="146"/>
      <c r="X112" s="142">
        <v>34750764</v>
      </c>
      <c r="Y112" s="142"/>
      <c r="Z112" s="142">
        <v>16366585</v>
      </c>
      <c r="AA112" s="142">
        <v>0</v>
      </c>
      <c r="AB112" s="121">
        <f t="shared" si="28"/>
        <v>0</v>
      </c>
      <c r="AC112" s="121">
        <f t="shared" si="29"/>
        <v>0</v>
      </c>
      <c r="AD112" s="121">
        <f t="shared" si="30"/>
        <v>0</v>
      </c>
      <c r="AE112" s="121">
        <f t="shared" si="31"/>
        <v>0</v>
      </c>
      <c r="AH112" s="10">
        <v>43076673</v>
      </c>
      <c r="AI112" s="11" t="s">
        <v>0</v>
      </c>
      <c r="AJ112" s="10">
        <v>11499000</v>
      </c>
      <c r="AK112" s="11">
        <v>0</v>
      </c>
      <c r="AL112" s="10">
        <v>0</v>
      </c>
      <c r="AM112" s="11">
        <v>0</v>
      </c>
      <c r="AN112" s="10">
        <v>6115236</v>
      </c>
      <c r="AO112" s="11">
        <v>0</v>
      </c>
      <c r="AP112" s="10">
        <v>8864965</v>
      </c>
      <c r="AQ112" s="11"/>
      <c r="AR112" s="10">
        <v>7501620</v>
      </c>
      <c r="AS112" s="11">
        <v>0</v>
      </c>
      <c r="AT112" s="10">
        <v>0</v>
      </c>
      <c r="AU112" s="11">
        <v>0</v>
      </c>
      <c r="AV112" s="10">
        <v>33657590</v>
      </c>
      <c r="AW112" s="11"/>
      <c r="AX112" s="10">
        <v>0</v>
      </c>
      <c r="AY112" s="11"/>
      <c r="BA112" s="10">
        <f t="shared" si="26"/>
        <v>16366585</v>
      </c>
      <c r="BB112" s="11">
        <f t="shared" si="27"/>
        <v>0</v>
      </c>
      <c r="BE112" s="18"/>
      <c r="BF112" s="19"/>
      <c r="BG112" s="19" t="s">
        <v>289</v>
      </c>
      <c r="BH112" s="19" t="s">
        <v>391</v>
      </c>
      <c r="BI112" s="3"/>
      <c r="BJ112" s="3"/>
      <c r="BK112" s="4"/>
    </row>
    <row r="113" spans="1:63" ht="15" customHeight="1">
      <c r="B113" s="18"/>
      <c r="C113" s="19" t="s">
        <v>724</v>
      </c>
      <c r="D113" s="19"/>
      <c r="E113" s="59"/>
      <c r="F113" s="59"/>
      <c r="G113" s="59"/>
      <c r="H113" s="123"/>
      <c r="J113" s="18"/>
      <c r="K113" s="19" t="s">
        <v>280</v>
      </c>
      <c r="L113" s="19"/>
      <c r="M113" s="3"/>
      <c r="N113" s="3"/>
      <c r="O113" s="3"/>
      <c r="P113" s="4"/>
      <c r="Q113" s="145"/>
      <c r="R113" s="146">
        <f>SUM(Q114:Q115)</f>
        <v>121500000</v>
      </c>
      <c r="S113" s="145">
        <v>0</v>
      </c>
      <c r="T113" s="146">
        <f>SUM(S114:S115)</f>
        <v>49500000</v>
      </c>
      <c r="X113" s="142"/>
      <c r="Y113" s="142">
        <v>121500000</v>
      </c>
      <c r="Z113" s="142">
        <v>0</v>
      </c>
      <c r="AA113" s="142">
        <v>49500000</v>
      </c>
      <c r="AB113" s="121">
        <f t="shared" si="28"/>
        <v>0</v>
      </c>
      <c r="AC113" s="121">
        <f t="shared" si="29"/>
        <v>0</v>
      </c>
      <c r="AD113" s="121">
        <f t="shared" si="30"/>
        <v>0</v>
      </c>
      <c r="AE113" s="121">
        <f t="shared" si="31"/>
        <v>0</v>
      </c>
      <c r="AH113" s="10"/>
      <c r="AI113" s="11">
        <f>AH114</f>
        <v>18500000</v>
      </c>
      <c r="AJ113" s="10">
        <v>0</v>
      </c>
      <c r="AK113" s="11">
        <v>25500000</v>
      </c>
      <c r="AL113" s="10">
        <v>0</v>
      </c>
      <c r="AM113" s="11">
        <v>12500000</v>
      </c>
      <c r="AN113" s="10">
        <v>0</v>
      </c>
      <c r="AO113" s="11">
        <v>-56500000</v>
      </c>
      <c r="AP113" s="10"/>
      <c r="AQ113" s="11">
        <v>15000000</v>
      </c>
      <c r="AR113" s="10">
        <v>0</v>
      </c>
      <c r="AS113" s="11">
        <v>23000000</v>
      </c>
      <c r="AT113" s="10">
        <v>0</v>
      </c>
      <c r="AU113" s="11">
        <v>11500000</v>
      </c>
      <c r="AV113" s="10"/>
      <c r="AW113" s="11">
        <v>45000000</v>
      </c>
      <c r="AX113" s="10"/>
      <c r="AY113" s="11">
        <v>20000000</v>
      </c>
      <c r="BA113" s="10">
        <f t="shared" si="26"/>
        <v>0</v>
      </c>
      <c r="BB113" s="11">
        <f t="shared" si="27"/>
        <v>49500000</v>
      </c>
      <c r="BE113" s="18"/>
      <c r="BF113" s="19" t="s">
        <v>280</v>
      </c>
      <c r="BG113" s="19"/>
      <c r="BH113" s="3"/>
      <c r="BI113" s="3"/>
      <c r="BJ113" s="3"/>
      <c r="BK113" s="4"/>
    </row>
    <row r="114" spans="1:63" ht="15" hidden="1" customHeight="1">
      <c r="B114" s="41"/>
      <c r="C114" s="42"/>
      <c r="D114" s="42" t="s">
        <v>671</v>
      </c>
      <c r="E114" s="42" t="s">
        <v>725</v>
      </c>
      <c r="F114" s="158"/>
      <c r="G114" s="158"/>
      <c r="H114" s="159"/>
      <c r="J114" s="18"/>
      <c r="K114" s="19"/>
      <c r="L114" s="19" t="s">
        <v>311</v>
      </c>
      <c r="M114" s="19" t="s">
        <v>392</v>
      </c>
      <c r="N114" s="3"/>
      <c r="O114" s="3"/>
      <c r="P114" s="4"/>
      <c r="Q114" s="145">
        <v>121500000</v>
      </c>
      <c r="R114" s="146"/>
      <c r="S114" s="145">
        <v>49500000</v>
      </c>
      <c r="T114" s="146"/>
      <c r="X114" s="142">
        <v>121500000</v>
      </c>
      <c r="Y114" s="142"/>
      <c r="Z114" s="142">
        <v>49500000</v>
      </c>
      <c r="AA114" s="142">
        <v>0</v>
      </c>
      <c r="AB114" s="121">
        <f t="shared" si="28"/>
        <v>0</v>
      </c>
      <c r="AC114" s="121">
        <f t="shared" si="29"/>
        <v>0</v>
      </c>
      <c r="AD114" s="121">
        <f t="shared" si="30"/>
        <v>0</v>
      </c>
      <c r="AE114" s="121">
        <f t="shared" si="31"/>
        <v>0</v>
      </c>
      <c r="AH114" s="10">
        <v>18500000</v>
      </c>
      <c r="AI114" s="11"/>
      <c r="AJ114" s="10">
        <v>25500000</v>
      </c>
      <c r="AK114" s="11">
        <v>0</v>
      </c>
      <c r="AL114" s="10">
        <v>12500000</v>
      </c>
      <c r="AM114" s="11">
        <v>0</v>
      </c>
      <c r="AN114" s="10">
        <v>-56500000</v>
      </c>
      <c r="AO114" s="11">
        <v>0</v>
      </c>
      <c r="AP114" s="10">
        <v>15000000</v>
      </c>
      <c r="AQ114" s="11"/>
      <c r="AR114" s="10">
        <v>23000000</v>
      </c>
      <c r="AS114" s="11">
        <v>0</v>
      </c>
      <c r="AT114" s="10">
        <v>11500000</v>
      </c>
      <c r="AU114" s="11">
        <v>0</v>
      </c>
      <c r="AV114" s="10">
        <v>45000000</v>
      </c>
      <c r="AW114" s="11"/>
      <c r="AX114" s="10">
        <v>20000000</v>
      </c>
      <c r="AY114" s="11"/>
      <c r="BA114" s="10">
        <f t="shared" si="26"/>
        <v>49500000</v>
      </c>
      <c r="BB114" s="11">
        <f t="shared" si="27"/>
        <v>0</v>
      </c>
      <c r="BE114" s="18"/>
      <c r="BF114" s="19"/>
      <c r="BG114" s="19" t="s">
        <v>289</v>
      </c>
      <c r="BH114" s="19" t="s">
        <v>392</v>
      </c>
      <c r="BI114" s="3"/>
      <c r="BJ114" s="3"/>
      <c r="BK114" s="4"/>
    </row>
    <row r="115" spans="1:63" ht="15" hidden="1" customHeight="1">
      <c r="B115" s="41"/>
      <c r="C115" s="42"/>
      <c r="D115" s="42"/>
      <c r="E115" s="42"/>
      <c r="F115" s="158"/>
      <c r="G115" s="158"/>
      <c r="H115" s="159"/>
      <c r="J115" s="18"/>
      <c r="K115" s="19"/>
      <c r="L115" s="19" t="s">
        <v>831</v>
      </c>
      <c r="M115" s="19" t="s">
        <v>832</v>
      </c>
      <c r="N115" s="3"/>
      <c r="O115" s="3"/>
      <c r="P115" s="4"/>
      <c r="Q115" s="145">
        <v>0</v>
      </c>
      <c r="R115" s="146"/>
      <c r="S115" s="145">
        <v>0</v>
      </c>
      <c r="T115" s="146"/>
      <c r="X115" s="142">
        <v>0</v>
      </c>
      <c r="Y115" s="142"/>
      <c r="Z115" s="142">
        <v>0</v>
      </c>
      <c r="AA115" s="142">
        <v>0</v>
      </c>
      <c r="AB115" s="121">
        <f t="shared" ref="AB115:AB117" si="32">IFERROR(X115-Q115,0)</f>
        <v>0</v>
      </c>
      <c r="AC115" s="121">
        <f t="shared" ref="AC115:AC117" si="33">IFERROR(Y115-R115,0)</f>
        <v>0</v>
      </c>
      <c r="AD115" s="121">
        <f t="shared" ref="AD115:AD117" si="34">IFERROR(Z115-S115,0)</f>
        <v>0</v>
      </c>
      <c r="AE115" s="121">
        <f t="shared" ref="AE115:AE117" si="35">IFERROR(AA115-T115,0)</f>
        <v>0</v>
      </c>
      <c r="AH115" s="10"/>
      <c r="AI115" s="11"/>
      <c r="AJ115" s="10"/>
      <c r="AK115" s="11"/>
      <c r="AL115" s="10"/>
      <c r="AM115" s="11"/>
      <c r="AN115" s="10"/>
      <c r="AO115" s="11"/>
      <c r="AP115" s="10"/>
      <c r="AQ115" s="11"/>
      <c r="AR115" s="10"/>
      <c r="AS115" s="11"/>
      <c r="AT115" s="10"/>
      <c r="AU115" s="11"/>
      <c r="AV115" s="10">
        <v>0</v>
      </c>
      <c r="AW115" s="11"/>
      <c r="AX115" s="10">
        <v>0</v>
      </c>
      <c r="AY115" s="11"/>
      <c r="BA115" s="10">
        <f t="shared" si="26"/>
        <v>0</v>
      </c>
      <c r="BB115" s="11">
        <f t="shared" si="27"/>
        <v>0</v>
      </c>
      <c r="BE115" s="18"/>
      <c r="BF115" s="19"/>
      <c r="BG115" s="19"/>
      <c r="BH115" s="19"/>
      <c r="BI115" s="3"/>
      <c r="BJ115" s="3"/>
      <c r="BK115" s="4"/>
    </row>
    <row r="116" spans="1:63" ht="15" customHeight="1">
      <c r="B116" s="18"/>
      <c r="C116" s="19" t="s">
        <v>726</v>
      </c>
      <c r="D116" s="19"/>
      <c r="E116" s="59"/>
      <c r="F116" s="59"/>
      <c r="G116" s="59"/>
      <c r="H116" s="123"/>
      <c r="J116" s="18"/>
      <c r="K116" s="19" t="s">
        <v>281</v>
      </c>
      <c r="L116" s="19"/>
      <c r="M116" s="3"/>
      <c r="N116" s="3"/>
      <c r="O116" s="3"/>
      <c r="P116" s="4"/>
      <c r="Q116" s="145"/>
      <c r="R116" s="146">
        <f>SUM(Q117:Q119)</f>
        <v>88492646</v>
      </c>
      <c r="S116" s="145">
        <v>0</v>
      </c>
      <c r="T116" s="146">
        <f>SUM(S117:S119)</f>
        <v>584251999</v>
      </c>
      <c r="X116" s="142"/>
      <c r="Y116" s="142">
        <v>88492646</v>
      </c>
      <c r="Z116" s="142">
        <v>0</v>
      </c>
      <c r="AA116" s="142">
        <v>584251999</v>
      </c>
      <c r="AB116" s="121">
        <f t="shared" si="32"/>
        <v>0</v>
      </c>
      <c r="AC116" s="121">
        <f t="shared" si="33"/>
        <v>0</v>
      </c>
      <c r="AD116" s="121">
        <f t="shared" si="34"/>
        <v>0</v>
      </c>
      <c r="AE116" s="121">
        <f t="shared" si="35"/>
        <v>0</v>
      </c>
      <c r="AH116" s="10"/>
      <c r="AI116" s="11">
        <f>SUM(AH117:AH117)</f>
        <v>25245425</v>
      </c>
      <c r="AJ116" s="10">
        <v>0</v>
      </c>
      <c r="AK116" s="11">
        <v>22781173</v>
      </c>
      <c r="AL116" s="10">
        <v>0</v>
      </c>
      <c r="AM116" s="11">
        <v>19184203</v>
      </c>
      <c r="AN116" s="10">
        <v>0</v>
      </c>
      <c r="AO116" s="11">
        <v>27026954</v>
      </c>
      <c r="AP116" s="10"/>
      <c r="AQ116" s="11">
        <v>15820578</v>
      </c>
      <c r="AR116" s="10">
        <v>0</v>
      </c>
      <c r="AS116" s="11">
        <v>547289113</v>
      </c>
      <c r="AT116" s="10">
        <v>0</v>
      </c>
      <c r="AU116" s="11">
        <v>21142308</v>
      </c>
      <c r="AV116" s="10"/>
      <c r="AW116" s="11">
        <v>29887460</v>
      </c>
      <c r="AX116" s="10"/>
      <c r="AY116" s="11">
        <v>27355713</v>
      </c>
      <c r="BA116" s="10">
        <f t="shared" si="26"/>
        <v>0</v>
      </c>
      <c r="BB116" s="11">
        <f t="shared" si="27"/>
        <v>584251999</v>
      </c>
      <c r="BE116" s="18"/>
      <c r="BF116" s="19" t="s">
        <v>281</v>
      </c>
      <c r="BG116" s="19"/>
      <c r="BH116" s="3"/>
      <c r="BI116" s="3"/>
      <c r="BJ116" s="3"/>
      <c r="BK116" s="4"/>
    </row>
    <row r="117" spans="1:63" ht="15" hidden="1" customHeight="1">
      <c r="B117" s="41"/>
      <c r="C117" s="42"/>
      <c r="D117" s="42" t="s">
        <v>672</v>
      </c>
      <c r="E117" s="42" t="s">
        <v>727</v>
      </c>
      <c r="F117" s="158"/>
      <c r="G117" s="158"/>
      <c r="H117" s="159"/>
      <c r="J117" s="18"/>
      <c r="K117" s="19"/>
      <c r="L117" s="19" t="s">
        <v>289</v>
      </c>
      <c r="M117" s="19" t="s">
        <v>393</v>
      </c>
      <c r="N117" s="3"/>
      <c r="O117" s="3"/>
      <c r="P117" s="4"/>
      <c r="Q117" s="145">
        <v>88492646</v>
      </c>
      <c r="R117" s="146"/>
      <c r="S117" s="145">
        <v>72063333</v>
      </c>
      <c r="T117" s="146"/>
      <c r="X117" s="142">
        <v>88492646</v>
      </c>
      <c r="Y117" s="142"/>
      <c r="Z117" s="142">
        <v>72063333</v>
      </c>
      <c r="AA117" s="142">
        <v>0</v>
      </c>
      <c r="AB117" s="121">
        <f t="shared" si="32"/>
        <v>0</v>
      </c>
      <c r="AC117" s="121">
        <f t="shared" si="33"/>
        <v>0</v>
      </c>
      <c r="AD117" s="121">
        <f t="shared" si="34"/>
        <v>0</v>
      </c>
      <c r="AE117" s="121">
        <f t="shared" si="35"/>
        <v>0</v>
      </c>
      <c r="AH117" s="10">
        <v>25245425</v>
      </c>
      <c r="AI117" s="11" t="s">
        <v>0</v>
      </c>
      <c r="AJ117" s="10">
        <v>22781173</v>
      </c>
      <c r="AK117" s="11">
        <v>0</v>
      </c>
      <c r="AL117" s="10">
        <v>19184203</v>
      </c>
      <c r="AM117" s="11">
        <v>0</v>
      </c>
      <c r="AN117" s="10">
        <v>27026954</v>
      </c>
      <c r="AO117" s="11">
        <v>0</v>
      </c>
      <c r="AP117" s="10">
        <v>15820578</v>
      </c>
      <c r="AQ117" s="11"/>
      <c r="AR117" s="10">
        <v>35100447</v>
      </c>
      <c r="AS117" s="11">
        <v>0</v>
      </c>
      <c r="AT117" s="10">
        <v>21142308</v>
      </c>
      <c r="AU117" s="11">
        <v>0</v>
      </c>
      <c r="AV117" s="10">
        <v>29887460</v>
      </c>
      <c r="AW117" s="11"/>
      <c r="AX117" s="10">
        <v>27355713</v>
      </c>
      <c r="AY117" s="11"/>
      <c r="BA117" s="10">
        <f t="shared" si="26"/>
        <v>72063333</v>
      </c>
      <c r="BB117" s="11">
        <f t="shared" si="27"/>
        <v>0</v>
      </c>
      <c r="BE117" s="18"/>
      <c r="BF117" s="19"/>
      <c r="BG117" s="19" t="s">
        <v>289</v>
      </c>
      <c r="BH117" s="19" t="s">
        <v>393</v>
      </c>
      <c r="BI117" s="3"/>
      <c r="BJ117" s="3"/>
      <c r="BK117" s="4"/>
    </row>
    <row r="118" spans="1:63" ht="15" hidden="1" customHeight="1">
      <c r="B118" s="41"/>
      <c r="C118" s="42"/>
      <c r="D118" s="42" t="s">
        <v>891</v>
      </c>
      <c r="E118" s="42"/>
      <c r="F118" s="158"/>
      <c r="G118" s="158"/>
      <c r="H118" s="159"/>
      <c r="J118" s="18"/>
      <c r="K118" s="19"/>
      <c r="L118" s="19" t="s">
        <v>810</v>
      </c>
      <c r="M118" s="19" t="s">
        <v>811</v>
      </c>
      <c r="N118" s="3"/>
      <c r="O118" s="3"/>
      <c r="P118" s="4"/>
      <c r="Q118" s="145">
        <v>0</v>
      </c>
      <c r="R118" s="146"/>
      <c r="S118" s="145">
        <v>42188666</v>
      </c>
      <c r="T118" s="146"/>
      <c r="X118" s="142">
        <v>0</v>
      </c>
      <c r="Y118" s="142"/>
      <c r="Z118" s="142">
        <v>42188666</v>
      </c>
      <c r="AA118" s="142">
        <v>0</v>
      </c>
      <c r="AB118" s="121">
        <f t="shared" ref="AB118:AB134" si="36">IFERROR(X118-Q118,0)</f>
        <v>0</v>
      </c>
      <c r="AC118" s="121">
        <f t="shared" ref="AC118:AC134" si="37">IFERROR(Y118-R118,0)</f>
        <v>0</v>
      </c>
      <c r="AD118" s="121">
        <f t="shared" ref="AD118:AD134" si="38">IFERROR(Z118-S118,0)</f>
        <v>0</v>
      </c>
      <c r="AE118" s="121">
        <f t="shared" ref="AE118:AE134" si="39">IFERROR(AA118-T118,0)</f>
        <v>0</v>
      </c>
      <c r="AH118" s="10"/>
      <c r="AI118" s="11"/>
      <c r="AJ118" s="10"/>
      <c r="AK118" s="11"/>
      <c r="AL118" s="10"/>
      <c r="AM118" s="11"/>
      <c r="AN118" s="10"/>
      <c r="AO118" s="11"/>
      <c r="AP118" s="10"/>
      <c r="AQ118" s="11"/>
      <c r="AR118" s="10">
        <v>42188666</v>
      </c>
      <c r="AS118" s="11">
        <v>0</v>
      </c>
      <c r="AT118" s="10">
        <v>0</v>
      </c>
      <c r="AU118" s="11">
        <v>0</v>
      </c>
      <c r="AV118" s="10">
        <v>0</v>
      </c>
      <c r="AW118" s="11"/>
      <c r="AX118" s="10">
        <v>0</v>
      </c>
      <c r="AY118" s="11"/>
      <c r="BA118" s="10">
        <f t="shared" si="26"/>
        <v>42188666</v>
      </c>
      <c r="BB118" s="11">
        <f t="shared" si="27"/>
        <v>0</v>
      </c>
      <c r="BE118" s="57"/>
      <c r="BF118" s="58"/>
      <c r="BG118" s="58" t="s">
        <v>291</v>
      </c>
      <c r="BH118" s="58" t="s">
        <v>811</v>
      </c>
      <c r="BI118" s="143"/>
      <c r="BJ118" s="143"/>
      <c r="BK118" s="144"/>
    </row>
    <row r="119" spans="1:63" ht="15" hidden="1" customHeight="1">
      <c r="B119" s="41"/>
      <c r="C119" s="42"/>
      <c r="D119" s="42"/>
      <c r="E119" s="42"/>
      <c r="F119" s="158"/>
      <c r="G119" s="158"/>
      <c r="H119" s="159"/>
      <c r="J119" s="18"/>
      <c r="K119" s="19"/>
      <c r="L119" s="19" t="s">
        <v>717</v>
      </c>
      <c r="M119" s="19" t="s">
        <v>819</v>
      </c>
      <c r="N119" s="3"/>
      <c r="O119" s="3"/>
      <c r="P119" s="4"/>
      <c r="Q119" s="145">
        <v>0</v>
      </c>
      <c r="R119" s="146"/>
      <c r="S119" s="145">
        <v>470000000</v>
      </c>
      <c r="T119" s="146"/>
      <c r="X119" s="142">
        <v>0</v>
      </c>
      <c r="Y119" s="142"/>
      <c r="Z119" s="142">
        <v>470000000</v>
      </c>
      <c r="AA119" s="142">
        <v>0</v>
      </c>
      <c r="AB119" s="121">
        <f t="shared" si="36"/>
        <v>0</v>
      </c>
      <c r="AC119" s="121">
        <f t="shared" si="37"/>
        <v>0</v>
      </c>
      <c r="AD119" s="121">
        <f t="shared" si="38"/>
        <v>0</v>
      </c>
      <c r="AE119" s="121">
        <f t="shared" si="39"/>
        <v>0</v>
      </c>
      <c r="AH119" s="10"/>
      <c r="AI119" s="11"/>
      <c r="AJ119" s="10"/>
      <c r="AK119" s="11"/>
      <c r="AL119" s="10"/>
      <c r="AM119" s="11"/>
      <c r="AN119" s="10"/>
      <c r="AO119" s="11"/>
      <c r="AP119" s="10"/>
      <c r="AQ119" s="11"/>
      <c r="AR119" s="10">
        <v>470000000</v>
      </c>
      <c r="AS119" s="11">
        <v>0</v>
      </c>
      <c r="AT119" s="10">
        <v>0</v>
      </c>
      <c r="AU119" s="11">
        <v>0</v>
      </c>
      <c r="AV119" s="10">
        <v>0</v>
      </c>
      <c r="AW119" s="11"/>
      <c r="AX119" s="10">
        <v>0</v>
      </c>
      <c r="AY119" s="11"/>
      <c r="BA119" s="10">
        <f t="shared" si="26"/>
        <v>470000000</v>
      </c>
      <c r="BB119" s="11">
        <f t="shared" si="27"/>
        <v>0</v>
      </c>
      <c r="BE119" s="57"/>
      <c r="BF119" s="58"/>
      <c r="BG119" s="58" t="s">
        <v>470</v>
      </c>
      <c r="BH119" s="58" t="s">
        <v>819</v>
      </c>
      <c r="BI119" s="143"/>
      <c r="BJ119" s="143"/>
      <c r="BK119" s="144"/>
    </row>
    <row r="120" spans="1:63" ht="15" customHeight="1">
      <c r="B120" s="18" t="s">
        <v>728</v>
      </c>
      <c r="C120" s="19"/>
      <c r="D120" s="19"/>
      <c r="E120" s="3"/>
      <c r="F120" s="3"/>
      <c r="G120" s="3"/>
      <c r="H120" s="4"/>
      <c r="J120" s="18" t="s">
        <v>209</v>
      </c>
      <c r="K120" s="19"/>
      <c r="L120" s="19"/>
      <c r="M120" s="3"/>
      <c r="N120" s="3"/>
      <c r="O120" s="3"/>
      <c r="P120" s="4"/>
      <c r="Q120" s="145"/>
      <c r="R120" s="146">
        <f>SUM(R123,R125,R127,R121)</f>
        <v>232366412</v>
      </c>
      <c r="S120" s="145">
        <v>0</v>
      </c>
      <c r="T120" s="146">
        <f>SUM(T123,T125,T127,T121)</f>
        <v>1548912331</v>
      </c>
      <c r="X120" s="142"/>
      <c r="Y120" s="142">
        <v>232366412</v>
      </c>
      <c r="Z120" s="142">
        <v>0</v>
      </c>
      <c r="AA120" s="142">
        <v>1548912331</v>
      </c>
      <c r="AB120" s="121">
        <f t="shared" si="36"/>
        <v>0</v>
      </c>
      <c r="AC120" s="121">
        <f t="shared" si="37"/>
        <v>0</v>
      </c>
      <c r="AD120" s="121">
        <f t="shared" si="38"/>
        <v>0</v>
      </c>
      <c r="AE120" s="121">
        <f t="shared" si="39"/>
        <v>0</v>
      </c>
      <c r="AH120" s="10"/>
      <c r="AI120" s="11">
        <f>SUM(AI121,AI123,AI125,AI127)</f>
        <v>941967</v>
      </c>
      <c r="AJ120" s="10">
        <v>0</v>
      </c>
      <c r="AK120" s="11">
        <v>68601546</v>
      </c>
      <c r="AL120" s="10">
        <v>0</v>
      </c>
      <c r="AM120" s="11">
        <v>4633665</v>
      </c>
      <c r="AN120" s="10">
        <v>0</v>
      </c>
      <c r="AO120" s="11">
        <v>1105440673</v>
      </c>
      <c r="AP120" s="10"/>
      <c r="AQ120" s="11">
        <v>11707907</v>
      </c>
      <c r="AR120" s="10">
        <v>0</v>
      </c>
      <c r="AS120" s="11">
        <v>677974076</v>
      </c>
      <c r="AT120" s="10">
        <v>0</v>
      </c>
      <c r="AU120" s="11">
        <v>859230348</v>
      </c>
      <c r="AV120" s="10"/>
      <c r="AW120" s="11">
        <v>1056725476</v>
      </c>
      <c r="AX120" s="10"/>
      <c r="AY120" s="11">
        <v>-831507849</v>
      </c>
      <c r="BA120" s="10">
        <f t="shared" si="26"/>
        <v>0</v>
      </c>
      <c r="BB120" s="11">
        <f t="shared" si="27"/>
        <v>1548912331</v>
      </c>
      <c r="BE120" s="18" t="s">
        <v>209</v>
      </c>
      <c r="BF120" s="19"/>
      <c r="BG120" s="19"/>
      <c r="BH120" s="3"/>
      <c r="BI120" s="3"/>
      <c r="BJ120" s="3"/>
      <c r="BK120" s="4"/>
    </row>
    <row r="121" spans="1:63" ht="15" customHeight="1">
      <c r="B121" s="18"/>
      <c r="C121" s="19" t="s">
        <v>729</v>
      </c>
      <c r="D121" s="19"/>
      <c r="E121" s="59"/>
      <c r="F121" s="59"/>
      <c r="G121" s="59"/>
      <c r="H121" s="123"/>
      <c r="J121" s="18"/>
      <c r="K121" s="19" t="s">
        <v>250</v>
      </c>
      <c r="L121" s="19"/>
      <c r="M121" s="3"/>
      <c r="N121" s="3"/>
      <c r="O121" s="3"/>
      <c r="P121" s="4"/>
      <c r="Q121" s="145"/>
      <c r="R121" s="146">
        <f>Q122</f>
        <v>54259785</v>
      </c>
      <c r="S121" s="145">
        <v>0</v>
      </c>
      <c r="T121" s="146">
        <f>S122</f>
        <v>1285735502</v>
      </c>
      <c r="X121" s="142"/>
      <c r="Y121" s="142">
        <v>54259785</v>
      </c>
      <c r="Z121" s="142">
        <v>0</v>
      </c>
      <c r="AA121" s="142">
        <v>1285735502</v>
      </c>
      <c r="AB121" s="121">
        <f t="shared" si="36"/>
        <v>0</v>
      </c>
      <c r="AC121" s="121">
        <f t="shared" si="37"/>
        <v>0</v>
      </c>
      <c r="AD121" s="121">
        <f t="shared" si="38"/>
        <v>0</v>
      </c>
      <c r="AE121" s="121">
        <f t="shared" si="39"/>
        <v>0</v>
      </c>
      <c r="AH121" s="10"/>
      <c r="AI121" s="11">
        <f>SUM(AH122)</f>
        <v>0</v>
      </c>
      <c r="AJ121" s="10">
        <v>0</v>
      </c>
      <c r="AK121" s="11">
        <v>0</v>
      </c>
      <c r="AL121" s="10">
        <v>0</v>
      </c>
      <c r="AM121" s="11">
        <v>0</v>
      </c>
      <c r="AN121" s="10">
        <v>0</v>
      </c>
      <c r="AO121" s="11">
        <v>0</v>
      </c>
      <c r="AP121" s="10"/>
      <c r="AQ121" s="11">
        <v>0</v>
      </c>
      <c r="AR121" s="10">
        <v>0</v>
      </c>
      <c r="AS121" s="11">
        <v>673986201</v>
      </c>
      <c r="AT121" s="10">
        <v>0</v>
      </c>
      <c r="AU121" s="11">
        <v>611749301</v>
      </c>
      <c r="AV121" s="10"/>
      <c r="AW121" s="11">
        <v>1034158424</v>
      </c>
      <c r="AX121" s="10"/>
      <c r="AY121" s="11">
        <v>-979898639</v>
      </c>
      <c r="BA121" s="10">
        <f t="shared" si="26"/>
        <v>0</v>
      </c>
      <c r="BB121" s="11">
        <f t="shared" si="27"/>
        <v>1285735502</v>
      </c>
      <c r="BE121" s="18"/>
      <c r="BF121" s="19" t="s">
        <v>250</v>
      </c>
      <c r="BG121" s="19"/>
      <c r="BH121" s="3"/>
      <c r="BI121" s="3"/>
      <c r="BJ121" s="3"/>
      <c r="BK121" s="4"/>
    </row>
    <row r="122" spans="1:63" ht="15" hidden="1" customHeight="1">
      <c r="B122" s="41"/>
      <c r="C122" s="42"/>
      <c r="D122" s="42" t="s">
        <v>288</v>
      </c>
      <c r="E122" s="158" t="s">
        <v>730</v>
      </c>
      <c r="F122" s="158"/>
      <c r="G122" s="158"/>
      <c r="H122" s="159"/>
      <c r="J122" s="18"/>
      <c r="K122" s="19"/>
      <c r="L122" s="19" t="s">
        <v>311</v>
      </c>
      <c r="M122" s="19" t="s">
        <v>394</v>
      </c>
      <c r="N122" s="3"/>
      <c r="O122" s="3"/>
      <c r="P122" s="4"/>
      <c r="Q122" s="145">
        <v>54259785</v>
      </c>
      <c r="R122" s="146"/>
      <c r="S122" s="145">
        <v>1285735502</v>
      </c>
      <c r="T122" s="146"/>
      <c r="X122" s="142">
        <v>54259785</v>
      </c>
      <c r="Y122" s="142"/>
      <c r="Z122" s="142">
        <v>1285735502</v>
      </c>
      <c r="AA122" s="142">
        <v>0</v>
      </c>
      <c r="AB122" s="121">
        <f t="shared" si="36"/>
        <v>0</v>
      </c>
      <c r="AC122" s="121">
        <f t="shared" si="37"/>
        <v>0</v>
      </c>
      <c r="AD122" s="121">
        <f t="shared" si="38"/>
        <v>0</v>
      </c>
      <c r="AE122" s="121">
        <f t="shared" si="39"/>
        <v>0</v>
      </c>
      <c r="AH122" s="10"/>
      <c r="AI122" s="11"/>
      <c r="AJ122" s="10">
        <v>0</v>
      </c>
      <c r="AK122" s="11">
        <v>0</v>
      </c>
      <c r="AL122" s="10">
        <v>0</v>
      </c>
      <c r="AM122" s="11">
        <v>0</v>
      </c>
      <c r="AN122" s="10">
        <v>0</v>
      </c>
      <c r="AO122" s="11">
        <v>0</v>
      </c>
      <c r="AP122" s="10">
        <v>0</v>
      </c>
      <c r="AQ122" s="11"/>
      <c r="AR122" s="10">
        <v>673986201</v>
      </c>
      <c r="AS122" s="11">
        <v>0</v>
      </c>
      <c r="AT122" s="10">
        <v>611749301</v>
      </c>
      <c r="AU122" s="11">
        <v>0</v>
      </c>
      <c r="AV122" s="10">
        <v>1034158424</v>
      </c>
      <c r="AW122" s="11"/>
      <c r="AX122" s="10">
        <v>-979898639</v>
      </c>
      <c r="AY122" s="11"/>
      <c r="BA122" s="10">
        <f t="shared" si="26"/>
        <v>1285735502</v>
      </c>
      <c r="BB122" s="11">
        <f t="shared" si="27"/>
        <v>0</v>
      </c>
      <c r="BE122" s="18"/>
      <c r="BF122" s="19"/>
      <c r="BG122" s="19" t="s">
        <v>289</v>
      </c>
      <c r="BH122" s="19" t="s">
        <v>394</v>
      </c>
      <c r="BI122" s="3"/>
      <c r="BJ122" s="3"/>
      <c r="BK122" s="4"/>
    </row>
    <row r="123" spans="1:63" ht="15" customHeight="1">
      <c r="B123" s="18"/>
      <c r="C123" s="19" t="s">
        <v>731</v>
      </c>
      <c r="D123" s="19"/>
      <c r="E123" s="3"/>
      <c r="F123" s="3"/>
      <c r="G123" s="3"/>
      <c r="H123" s="4"/>
      <c r="J123" s="18"/>
      <c r="K123" s="19" t="s">
        <v>925</v>
      </c>
      <c r="L123" s="19"/>
      <c r="M123" s="3"/>
      <c r="N123" s="3"/>
      <c r="O123" s="3"/>
      <c r="P123" s="4"/>
      <c r="Q123" s="145"/>
      <c r="R123" s="146">
        <f>Q124</f>
        <v>35001589</v>
      </c>
      <c r="S123" s="145">
        <v>0</v>
      </c>
      <c r="T123" s="146">
        <f>S124</f>
        <v>0</v>
      </c>
      <c r="X123" s="142"/>
      <c r="Y123" s="142">
        <v>35001589</v>
      </c>
      <c r="Z123" s="142">
        <v>0</v>
      </c>
      <c r="AA123" s="142">
        <v>0</v>
      </c>
      <c r="AB123" s="121">
        <f t="shared" si="36"/>
        <v>0</v>
      </c>
      <c r="AC123" s="121">
        <f t="shared" si="37"/>
        <v>0</v>
      </c>
      <c r="AD123" s="121">
        <f t="shared" si="38"/>
        <v>0</v>
      </c>
      <c r="AE123" s="121">
        <f t="shared" si="39"/>
        <v>0</v>
      </c>
      <c r="AH123" s="10"/>
      <c r="AI123" s="11">
        <f>AH124</f>
        <v>0</v>
      </c>
      <c r="AJ123" s="10">
        <v>0</v>
      </c>
      <c r="AK123" s="11">
        <v>0</v>
      </c>
      <c r="AL123" s="10">
        <v>0</v>
      </c>
      <c r="AM123" s="11">
        <v>26000</v>
      </c>
      <c r="AN123" s="10">
        <v>0</v>
      </c>
      <c r="AO123" s="11">
        <v>18000</v>
      </c>
      <c r="AP123" s="10"/>
      <c r="AQ123" s="11">
        <v>0</v>
      </c>
      <c r="AR123" s="10">
        <v>0</v>
      </c>
      <c r="AS123" s="11">
        <v>0</v>
      </c>
      <c r="AT123" s="10">
        <v>0</v>
      </c>
      <c r="AU123" s="11">
        <v>0</v>
      </c>
      <c r="AV123" s="10"/>
      <c r="AW123" s="11">
        <v>7063437</v>
      </c>
      <c r="AX123" s="10"/>
      <c r="AY123" s="11">
        <v>27938152</v>
      </c>
      <c r="BA123" s="10">
        <f t="shared" si="26"/>
        <v>0</v>
      </c>
      <c r="BB123" s="11">
        <f t="shared" si="27"/>
        <v>0</v>
      </c>
      <c r="BE123" s="18"/>
      <c r="BF123" s="19" t="s">
        <v>247</v>
      </c>
      <c r="BG123" s="19"/>
      <c r="BH123" s="3"/>
      <c r="BI123" s="3"/>
      <c r="BJ123" s="3"/>
      <c r="BK123" s="4"/>
    </row>
    <row r="124" spans="1:63" ht="15" hidden="1" customHeight="1">
      <c r="B124" s="41"/>
      <c r="C124" s="42"/>
      <c r="D124" s="42" t="s">
        <v>671</v>
      </c>
      <c r="E124" s="42" t="s">
        <v>732</v>
      </c>
      <c r="F124" s="43"/>
      <c r="G124" s="43"/>
      <c r="H124" s="44"/>
      <c r="J124" s="18"/>
      <c r="K124" s="19"/>
      <c r="L124" s="19" t="s">
        <v>289</v>
      </c>
      <c r="M124" s="19" t="s">
        <v>395</v>
      </c>
      <c r="N124" s="3"/>
      <c r="O124" s="3"/>
      <c r="P124" s="4"/>
      <c r="Q124" s="145">
        <v>35001589</v>
      </c>
      <c r="R124" s="146"/>
      <c r="S124" s="145">
        <v>0</v>
      </c>
      <c r="T124" s="146"/>
      <c r="X124" s="142">
        <v>35001589</v>
      </c>
      <c r="Y124" s="142"/>
      <c r="Z124" s="142">
        <v>0</v>
      </c>
      <c r="AA124" s="142">
        <v>0</v>
      </c>
      <c r="AB124" s="121">
        <f t="shared" si="36"/>
        <v>0</v>
      </c>
      <c r="AC124" s="121">
        <f t="shared" si="37"/>
        <v>0</v>
      </c>
      <c r="AD124" s="121">
        <f t="shared" si="38"/>
        <v>0</v>
      </c>
      <c r="AE124" s="121">
        <f t="shared" si="39"/>
        <v>0</v>
      </c>
      <c r="AH124" s="10"/>
      <c r="AI124" s="11" t="s">
        <v>0</v>
      </c>
      <c r="AJ124" s="10">
        <v>0</v>
      </c>
      <c r="AK124" s="11">
        <v>0</v>
      </c>
      <c r="AL124" s="10">
        <v>26000</v>
      </c>
      <c r="AM124" s="11">
        <v>0</v>
      </c>
      <c r="AN124" s="10">
        <v>18000</v>
      </c>
      <c r="AO124" s="11">
        <v>0</v>
      </c>
      <c r="AP124" s="10">
        <v>0</v>
      </c>
      <c r="AQ124" s="11"/>
      <c r="AR124" s="10">
        <v>0</v>
      </c>
      <c r="AS124" s="11">
        <v>0</v>
      </c>
      <c r="AT124" s="10">
        <v>0</v>
      </c>
      <c r="AU124" s="11">
        <v>0</v>
      </c>
      <c r="AV124" s="10">
        <v>7063437</v>
      </c>
      <c r="AW124" s="11"/>
      <c r="AX124" s="10">
        <v>27938152</v>
      </c>
      <c r="AY124" s="11"/>
      <c r="BA124" s="10">
        <f t="shared" si="26"/>
        <v>0</v>
      </c>
      <c r="BB124" s="11">
        <f t="shared" si="27"/>
        <v>0</v>
      </c>
      <c r="BE124" s="18"/>
      <c r="BF124" s="19"/>
      <c r="BG124" s="19" t="s">
        <v>289</v>
      </c>
      <c r="BH124" s="19" t="s">
        <v>395</v>
      </c>
      <c r="BI124" s="3"/>
      <c r="BJ124" s="3"/>
      <c r="BK124" s="4"/>
    </row>
    <row r="125" spans="1:63" ht="15" customHeight="1">
      <c r="A125" s="7"/>
      <c r="B125" s="18"/>
      <c r="C125" s="19" t="s">
        <v>733</v>
      </c>
      <c r="D125" s="19"/>
      <c r="E125" s="3"/>
      <c r="F125" s="3"/>
      <c r="G125" s="3"/>
      <c r="H125" s="4"/>
      <c r="I125" s="7"/>
      <c r="J125" s="18"/>
      <c r="K125" s="19" t="s">
        <v>926</v>
      </c>
      <c r="L125" s="19"/>
      <c r="M125" s="3"/>
      <c r="N125" s="3"/>
      <c r="O125" s="3"/>
      <c r="P125" s="4"/>
      <c r="Q125" s="145"/>
      <c r="R125" s="146">
        <f>Q126</f>
        <v>0</v>
      </c>
      <c r="S125" s="145">
        <v>0</v>
      </c>
      <c r="T125" s="146">
        <f>S126</f>
        <v>0</v>
      </c>
      <c r="U125" s="7"/>
      <c r="V125" s="7"/>
      <c r="W125" s="7"/>
      <c r="X125" s="142"/>
      <c r="Y125" s="142">
        <v>0</v>
      </c>
      <c r="Z125" s="142">
        <v>0</v>
      </c>
      <c r="AA125" s="142">
        <v>0</v>
      </c>
      <c r="AB125" s="121">
        <f t="shared" si="36"/>
        <v>0</v>
      </c>
      <c r="AC125" s="121">
        <f t="shared" si="37"/>
        <v>0</v>
      </c>
      <c r="AD125" s="121">
        <f t="shared" si="38"/>
        <v>0</v>
      </c>
      <c r="AE125" s="121">
        <f t="shared" si="39"/>
        <v>0</v>
      </c>
      <c r="AH125" s="10"/>
      <c r="AI125" s="11">
        <f>AH126</f>
        <v>0</v>
      </c>
      <c r="AJ125" s="10">
        <v>0</v>
      </c>
      <c r="AK125" s="11">
        <v>0</v>
      </c>
      <c r="AL125" s="10">
        <v>0</v>
      </c>
      <c r="AM125" s="11">
        <v>0</v>
      </c>
      <c r="AN125" s="10">
        <v>0</v>
      </c>
      <c r="AO125" s="11">
        <v>1077500000</v>
      </c>
      <c r="AP125" s="10"/>
      <c r="AQ125" s="11">
        <v>0</v>
      </c>
      <c r="AR125" s="10">
        <v>0</v>
      </c>
      <c r="AS125" s="11">
        <v>0</v>
      </c>
      <c r="AT125" s="10">
        <v>0</v>
      </c>
      <c r="AU125" s="11">
        <v>0</v>
      </c>
      <c r="AV125" s="10"/>
      <c r="AW125" s="11">
        <v>0</v>
      </c>
      <c r="AX125" s="10"/>
      <c r="AY125" s="11">
        <v>0</v>
      </c>
      <c r="AZ125" s="7"/>
      <c r="BA125" s="10">
        <f t="shared" si="26"/>
        <v>0</v>
      </c>
      <c r="BB125" s="11">
        <f t="shared" si="27"/>
        <v>0</v>
      </c>
      <c r="BE125" s="18"/>
      <c r="BF125" s="19" t="s">
        <v>248</v>
      </c>
      <c r="BG125" s="19"/>
      <c r="BH125" s="3"/>
      <c r="BI125" s="3"/>
      <c r="BJ125" s="3"/>
      <c r="BK125" s="4"/>
    </row>
    <row r="126" spans="1:63" s="7" customFormat="1" ht="15" hidden="1" customHeight="1">
      <c r="A126" s="2"/>
      <c r="B126" s="41"/>
      <c r="C126" s="42"/>
      <c r="D126" s="42" t="s">
        <v>714</v>
      </c>
      <c r="E126" s="42" t="s">
        <v>734</v>
      </c>
      <c r="F126" s="160"/>
      <c r="G126" s="160"/>
      <c r="H126" s="161"/>
      <c r="I126" s="2"/>
      <c r="J126" s="18"/>
      <c r="K126" s="19"/>
      <c r="L126" s="19" t="s">
        <v>389</v>
      </c>
      <c r="M126" s="19" t="s">
        <v>396</v>
      </c>
      <c r="N126" s="5"/>
      <c r="O126" s="5"/>
      <c r="P126" s="6"/>
      <c r="Q126" s="145">
        <v>0</v>
      </c>
      <c r="R126" s="146"/>
      <c r="S126" s="145">
        <v>0</v>
      </c>
      <c r="T126" s="146"/>
      <c r="U126" s="2"/>
      <c r="V126" s="2"/>
      <c r="W126" s="2"/>
      <c r="X126" s="141">
        <v>0</v>
      </c>
      <c r="Y126" s="142"/>
      <c r="Z126" s="142">
        <v>0</v>
      </c>
      <c r="AA126" s="142">
        <v>0</v>
      </c>
      <c r="AB126" s="121">
        <f t="shared" si="36"/>
        <v>0</v>
      </c>
      <c r="AC126" s="121">
        <f t="shared" si="37"/>
        <v>0</v>
      </c>
      <c r="AD126" s="121">
        <f t="shared" si="38"/>
        <v>0</v>
      </c>
      <c r="AE126" s="121">
        <f t="shared" si="39"/>
        <v>0</v>
      </c>
      <c r="AH126" s="10"/>
      <c r="AI126" s="11" t="s">
        <v>0</v>
      </c>
      <c r="AJ126" s="10">
        <v>0</v>
      </c>
      <c r="AK126" s="11">
        <v>0</v>
      </c>
      <c r="AL126" s="10">
        <v>0</v>
      </c>
      <c r="AM126" s="11">
        <v>0</v>
      </c>
      <c r="AN126" s="10">
        <v>1077500000</v>
      </c>
      <c r="AO126" s="11">
        <v>0</v>
      </c>
      <c r="AP126" s="10">
        <v>0</v>
      </c>
      <c r="AQ126" s="11"/>
      <c r="AR126" s="10">
        <v>0</v>
      </c>
      <c r="AS126" s="11">
        <v>0</v>
      </c>
      <c r="AT126" s="10">
        <v>0</v>
      </c>
      <c r="AU126" s="11">
        <v>0</v>
      </c>
      <c r="AV126" s="10">
        <v>0</v>
      </c>
      <c r="AW126" s="11"/>
      <c r="AX126" s="10">
        <v>0</v>
      </c>
      <c r="AY126" s="11"/>
      <c r="AZ126" s="2"/>
      <c r="BA126" s="10">
        <f t="shared" si="26"/>
        <v>0</v>
      </c>
      <c r="BB126" s="11">
        <f t="shared" si="27"/>
        <v>0</v>
      </c>
      <c r="BE126" s="18"/>
      <c r="BF126" s="19"/>
      <c r="BG126" s="19" t="s">
        <v>389</v>
      </c>
      <c r="BH126" s="19" t="s">
        <v>396</v>
      </c>
      <c r="BI126" s="5"/>
      <c r="BJ126" s="5"/>
      <c r="BK126" s="6"/>
    </row>
    <row r="127" spans="1:63" ht="15" customHeight="1">
      <c r="B127" s="18"/>
      <c r="C127" s="19" t="s">
        <v>735</v>
      </c>
      <c r="D127" s="19"/>
      <c r="E127" s="3"/>
      <c r="F127" s="3"/>
      <c r="G127" s="3"/>
      <c r="H127" s="4"/>
      <c r="J127" s="18"/>
      <c r="K127" s="19" t="s">
        <v>249</v>
      </c>
      <c r="L127" s="19"/>
      <c r="M127" s="3"/>
      <c r="N127" s="3"/>
      <c r="O127" s="3"/>
      <c r="P127" s="4"/>
      <c r="Q127" s="145"/>
      <c r="R127" s="146">
        <f>SUM(Q128:Q129)</f>
        <v>143105038</v>
      </c>
      <c r="S127" s="145">
        <v>0</v>
      </c>
      <c r="T127" s="146">
        <f>SUM(S128:S129)</f>
        <v>263176829</v>
      </c>
      <c r="X127" s="142"/>
      <c r="Y127" s="141">
        <v>143105038</v>
      </c>
      <c r="Z127" s="142">
        <v>0</v>
      </c>
      <c r="AA127" s="142">
        <v>263176829</v>
      </c>
      <c r="AB127" s="121">
        <f t="shared" si="36"/>
        <v>0</v>
      </c>
      <c r="AC127" s="121">
        <f t="shared" si="37"/>
        <v>0</v>
      </c>
      <c r="AD127" s="121">
        <f t="shared" si="38"/>
        <v>0</v>
      </c>
      <c r="AE127" s="121">
        <f t="shared" si="39"/>
        <v>0</v>
      </c>
      <c r="AH127" s="10"/>
      <c r="AI127" s="11">
        <f>SUM(AH128:AH129)</f>
        <v>941967</v>
      </c>
      <c r="AJ127" s="10">
        <v>0</v>
      </c>
      <c r="AK127" s="11">
        <v>68601546</v>
      </c>
      <c r="AL127" s="10">
        <v>0</v>
      </c>
      <c r="AM127" s="11">
        <v>4607665</v>
      </c>
      <c r="AN127" s="10">
        <v>0</v>
      </c>
      <c r="AO127" s="11">
        <v>27922673</v>
      </c>
      <c r="AP127" s="10"/>
      <c r="AQ127" s="11">
        <v>11707907</v>
      </c>
      <c r="AR127" s="10">
        <v>0</v>
      </c>
      <c r="AS127" s="11">
        <v>3987875</v>
      </c>
      <c r="AT127" s="10">
        <v>0</v>
      </c>
      <c r="AU127" s="11">
        <v>247481047</v>
      </c>
      <c r="AV127" s="10"/>
      <c r="AW127" s="11">
        <v>15503615</v>
      </c>
      <c r="AX127" s="10"/>
      <c r="AY127" s="11">
        <v>120452638</v>
      </c>
      <c r="BA127" s="10">
        <f t="shared" si="26"/>
        <v>0</v>
      </c>
      <c r="BB127" s="11">
        <f t="shared" si="27"/>
        <v>263176829</v>
      </c>
      <c r="BE127" s="18"/>
      <c r="BF127" s="19" t="s">
        <v>249</v>
      </c>
      <c r="BG127" s="19"/>
      <c r="BH127" s="3"/>
      <c r="BI127" s="3"/>
      <c r="BJ127" s="3"/>
      <c r="BK127" s="4"/>
    </row>
    <row r="128" spans="1:63" ht="15" hidden="1" customHeight="1">
      <c r="B128" s="41"/>
      <c r="C128" s="42"/>
      <c r="D128" s="42" t="s">
        <v>714</v>
      </c>
      <c r="E128" s="42" t="s">
        <v>736</v>
      </c>
      <c r="F128" s="43"/>
      <c r="G128" s="43"/>
      <c r="H128" s="44"/>
      <c r="J128" s="18"/>
      <c r="K128" s="19"/>
      <c r="L128" s="19" t="s">
        <v>389</v>
      </c>
      <c r="M128" s="19" t="s">
        <v>397</v>
      </c>
      <c r="N128" s="3"/>
      <c r="O128" s="3"/>
      <c r="P128" s="4"/>
      <c r="Q128" s="145">
        <v>6340552</v>
      </c>
      <c r="R128" s="146"/>
      <c r="S128" s="145">
        <v>2950396</v>
      </c>
      <c r="T128" s="146"/>
      <c r="X128" s="142">
        <v>6340552</v>
      </c>
      <c r="Y128" s="142"/>
      <c r="Z128" s="142">
        <v>2950396</v>
      </c>
      <c r="AA128" s="142">
        <v>0</v>
      </c>
      <c r="AB128" s="121">
        <f t="shared" si="36"/>
        <v>0</v>
      </c>
      <c r="AC128" s="121">
        <f t="shared" si="37"/>
        <v>0</v>
      </c>
      <c r="AD128" s="121">
        <f t="shared" si="38"/>
        <v>0</v>
      </c>
      <c r="AE128" s="121">
        <f t="shared" si="39"/>
        <v>0</v>
      </c>
      <c r="AH128" s="10">
        <v>455648</v>
      </c>
      <c r="AI128" s="11"/>
      <c r="AJ128" s="10">
        <v>1850907</v>
      </c>
      <c r="AK128" s="11">
        <v>0</v>
      </c>
      <c r="AL128" s="10">
        <v>344606</v>
      </c>
      <c r="AM128" s="11">
        <v>0</v>
      </c>
      <c r="AN128" s="10">
        <v>1969606</v>
      </c>
      <c r="AO128" s="11">
        <v>0</v>
      </c>
      <c r="AP128" s="10">
        <v>2078510</v>
      </c>
      <c r="AQ128" s="11"/>
      <c r="AR128" s="10">
        <v>384073</v>
      </c>
      <c r="AS128" s="11">
        <v>0</v>
      </c>
      <c r="AT128" s="10">
        <v>487813</v>
      </c>
      <c r="AU128" s="11">
        <v>0</v>
      </c>
      <c r="AV128" s="10">
        <v>1600207</v>
      </c>
      <c r="AW128" s="11"/>
      <c r="AX128" s="10">
        <v>2295528</v>
      </c>
      <c r="AY128" s="11"/>
      <c r="BA128" s="10">
        <f t="shared" si="26"/>
        <v>2950396</v>
      </c>
      <c r="BB128" s="11">
        <f t="shared" si="27"/>
        <v>0</v>
      </c>
      <c r="BE128" s="18"/>
      <c r="BF128" s="19"/>
      <c r="BG128" s="19" t="s">
        <v>389</v>
      </c>
      <c r="BH128" s="19" t="s">
        <v>397</v>
      </c>
      <c r="BI128" s="3"/>
      <c r="BJ128" s="3"/>
      <c r="BK128" s="4"/>
    </row>
    <row r="129" spans="2:63" ht="15" hidden="1" customHeight="1">
      <c r="B129" s="41"/>
      <c r="C129" s="42"/>
      <c r="D129" s="42" t="s">
        <v>737</v>
      </c>
      <c r="E129" s="42" t="s">
        <v>738</v>
      </c>
      <c r="F129" s="43"/>
      <c r="G129" s="43"/>
      <c r="H129" s="44"/>
      <c r="J129" s="18"/>
      <c r="K129" s="19"/>
      <c r="L129" s="19" t="s">
        <v>399</v>
      </c>
      <c r="M129" s="19" t="s">
        <v>398</v>
      </c>
      <c r="N129" s="3"/>
      <c r="O129" s="3"/>
      <c r="P129" s="4"/>
      <c r="Q129" s="145">
        <v>136764486</v>
      </c>
      <c r="R129" s="146"/>
      <c r="S129" s="145">
        <v>260226433</v>
      </c>
      <c r="T129" s="146"/>
      <c r="X129" s="142">
        <v>136764486</v>
      </c>
      <c r="Y129" s="142"/>
      <c r="Z129" s="141">
        <v>260226433</v>
      </c>
      <c r="AA129" s="141">
        <v>0</v>
      </c>
      <c r="AB129" s="121">
        <f t="shared" si="36"/>
        <v>0</v>
      </c>
      <c r="AC129" s="121">
        <f t="shared" si="37"/>
        <v>0</v>
      </c>
      <c r="AD129" s="121">
        <f t="shared" si="38"/>
        <v>0</v>
      </c>
      <c r="AE129" s="121">
        <f t="shared" si="39"/>
        <v>0</v>
      </c>
      <c r="AH129" s="10">
        <v>486319</v>
      </c>
      <c r="AI129" s="11" t="s">
        <v>0</v>
      </c>
      <c r="AJ129" s="10">
        <v>66750639</v>
      </c>
      <c r="AK129" s="11">
        <v>0</v>
      </c>
      <c r="AL129" s="10">
        <v>4263059</v>
      </c>
      <c r="AM129" s="11">
        <v>0</v>
      </c>
      <c r="AN129" s="10">
        <v>25953067</v>
      </c>
      <c r="AO129" s="11">
        <v>0</v>
      </c>
      <c r="AP129" s="10">
        <v>9629397</v>
      </c>
      <c r="AQ129" s="11"/>
      <c r="AR129" s="10">
        <v>3603802</v>
      </c>
      <c r="AS129" s="11">
        <v>0</v>
      </c>
      <c r="AT129" s="10">
        <v>246993234</v>
      </c>
      <c r="AU129" s="11">
        <v>0</v>
      </c>
      <c r="AV129" s="10">
        <v>13903408</v>
      </c>
      <c r="AW129" s="11"/>
      <c r="AX129" s="10">
        <v>118157110</v>
      </c>
      <c r="AY129" s="11"/>
      <c r="BA129" s="10">
        <f t="shared" si="26"/>
        <v>260226433</v>
      </c>
      <c r="BB129" s="11">
        <f t="shared" si="27"/>
        <v>0</v>
      </c>
      <c r="BE129" s="18"/>
      <c r="BF129" s="19"/>
      <c r="BG129" s="19" t="s">
        <v>399</v>
      </c>
      <c r="BH129" s="19" t="s">
        <v>398</v>
      </c>
      <c r="BI129" s="3"/>
      <c r="BJ129" s="3"/>
      <c r="BK129" s="4"/>
    </row>
    <row r="130" spans="2:63" ht="15" customHeight="1">
      <c r="B130" s="18" t="s">
        <v>739</v>
      </c>
      <c r="C130" s="19"/>
      <c r="D130" s="19"/>
      <c r="E130" s="3"/>
      <c r="F130" s="3"/>
      <c r="G130" s="3"/>
      <c r="H130" s="4"/>
      <c r="J130" s="18" t="s">
        <v>212</v>
      </c>
      <c r="K130" s="19"/>
      <c r="L130" s="19"/>
      <c r="M130" s="3"/>
      <c r="N130" s="3"/>
      <c r="O130" s="3"/>
      <c r="P130" s="4"/>
      <c r="Q130" s="145"/>
      <c r="R130" s="146">
        <f>R106+R107-R120</f>
        <v>114361462596</v>
      </c>
      <c r="S130" s="145">
        <v>0</v>
      </c>
      <c r="T130" s="146">
        <f>T106+T107-T120</f>
        <v>51442343838</v>
      </c>
      <c r="X130" s="142"/>
      <c r="Y130" s="142">
        <v>114361462596</v>
      </c>
      <c r="Z130" s="142">
        <v>0</v>
      </c>
      <c r="AA130" s="142">
        <v>51442343838</v>
      </c>
      <c r="AB130" s="121">
        <f t="shared" si="36"/>
        <v>0</v>
      </c>
      <c r="AC130" s="121">
        <f t="shared" si="37"/>
        <v>0</v>
      </c>
      <c r="AD130" s="121">
        <f t="shared" si="38"/>
        <v>0</v>
      </c>
      <c r="AE130" s="121">
        <f t="shared" si="39"/>
        <v>0</v>
      </c>
      <c r="AH130" s="10"/>
      <c r="AI130" s="11">
        <f>AI106+AI107-AI120</f>
        <v>25616279430</v>
      </c>
      <c r="AJ130" s="10">
        <v>0</v>
      </c>
      <c r="AK130" s="11">
        <v>13938080247</v>
      </c>
      <c r="AL130" s="10">
        <v>0</v>
      </c>
      <c r="AM130" s="11">
        <v>9119317069</v>
      </c>
      <c r="AN130" s="10">
        <v>0</v>
      </c>
      <c r="AO130" s="11">
        <v>-853914879</v>
      </c>
      <c r="AP130" s="10"/>
      <c r="AQ130" s="11">
        <v>24556782696</v>
      </c>
      <c r="AR130" s="10">
        <v>0</v>
      </c>
      <c r="AS130" s="11">
        <v>18521106813</v>
      </c>
      <c r="AT130" s="10">
        <v>0</v>
      </c>
      <c r="AU130" s="11">
        <v>8364454329</v>
      </c>
      <c r="AV130" s="10"/>
      <c r="AW130" s="11">
        <v>13290954179</v>
      </c>
      <c r="AX130" s="10"/>
      <c r="AY130" s="11">
        <v>40966546927</v>
      </c>
      <c r="BA130" s="10">
        <f t="shared" si="26"/>
        <v>0</v>
      </c>
      <c r="BB130" s="11">
        <f t="shared" si="27"/>
        <v>51442343838</v>
      </c>
      <c r="BE130" s="18" t="s">
        <v>212</v>
      </c>
      <c r="BF130" s="19"/>
      <c r="BG130" s="19"/>
      <c r="BH130" s="3"/>
      <c r="BI130" s="3"/>
      <c r="BJ130" s="3"/>
      <c r="BK130" s="4"/>
    </row>
    <row r="131" spans="2:63" ht="15" customHeight="1">
      <c r="B131" s="18" t="s">
        <v>178</v>
      </c>
      <c r="C131" s="19"/>
      <c r="D131" s="19"/>
      <c r="E131" s="3"/>
      <c r="F131" s="3"/>
      <c r="G131" s="3"/>
      <c r="H131" s="4"/>
      <c r="J131" s="18" t="s">
        <v>210</v>
      </c>
      <c r="K131" s="19"/>
      <c r="L131" s="19"/>
      <c r="M131" s="3"/>
      <c r="N131" s="3"/>
      <c r="O131" s="3"/>
      <c r="P131" s="4"/>
      <c r="Q131" s="145"/>
      <c r="R131" s="146">
        <v>26648837461</v>
      </c>
      <c r="S131" s="145">
        <v>0</v>
      </c>
      <c r="T131" s="146">
        <v>12224346134</v>
      </c>
      <c r="X131" s="142"/>
      <c r="Y131" s="142">
        <v>26648837461</v>
      </c>
      <c r="Z131" s="142">
        <v>0</v>
      </c>
      <c r="AA131" s="142">
        <v>12224346134</v>
      </c>
      <c r="AB131" s="121">
        <f t="shared" si="36"/>
        <v>0</v>
      </c>
      <c r="AC131" s="121">
        <f t="shared" si="37"/>
        <v>0</v>
      </c>
      <c r="AD131" s="121">
        <f t="shared" si="38"/>
        <v>0</v>
      </c>
      <c r="AE131" s="121">
        <f t="shared" si="39"/>
        <v>0</v>
      </c>
      <c r="AH131" s="10"/>
      <c r="AI131" s="11">
        <v>6099210438</v>
      </c>
      <c r="AJ131" s="10">
        <v>0</v>
      </c>
      <c r="AK131" s="11">
        <v>3568226468</v>
      </c>
      <c r="AL131" s="10">
        <v>0</v>
      </c>
      <c r="AM131" s="11">
        <v>2264079139</v>
      </c>
      <c r="AN131" s="10">
        <v>0</v>
      </c>
      <c r="AO131" s="11">
        <v>1336248210</v>
      </c>
      <c r="AP131" s="10"/>
      <c r="AQ131" s="11">
        <v>5917264098</v>
      </c>
      <c r="AR131" s="10">
        <v>0</v>
      </c>
      <c r="AS131" s="11">
        <v>4508109799</v>
      </c>
      <c r="AT131" s="10">
        <v>0</v>
      </c>
      <c r="AU131" s="11">
        <v>1798972237</v>
      </c>
      <c r="AV131" s="10"/>
      <c r="AW131" s="11">
        <v>2275416875</v>
      </c>
      <c r="AX131" s="10"/>
      <c r="AY131" s="11">
        <v>9652585467</v>
      </c>
      <c r="BA131" s="10">
        <f t="shared" si="26"/>
        <v>0</v>
      </c>
      <c r="BB131" s="11">
        <f t="shared" si="27"/>
        <v>12224346134</v>
      </c>
      <c r="BE131" s="18" t="s">
        <v>210</v>
      </c>
      <c r="BF131" s="19"/>
      <c r="BG131" s="19"/>
      <c r="BH131" s="3"/>
      <c r="BI131" s="3"/>
      <c r="BJ131" s="3"/>
      <c r="BK131" s="4"/>
    </row>
    <row r="132" spans="2:63" ht="15" customHeight="1">
      <c r="B132" s="18" t="s">
        <v>214</v>
      </c>
      <c r="C132" s="19"/>
      <c r="D132" s="19"/>
      <c r="E132" s="3"/>
      <c r="F132" s="3"/>
      <c r="G132" s="3"/>
      <c r="H132" s="4"/>
      <c r="J132" s="18" t="s">
        <v>915</v>
      </c>
      <c r="K132" s="19"/>
      <c r="L132" s="19"/>
      <c r="M132" s="3"/>
      <c r="N132" s="3"/>
      <c r="O132" s="3"/>
      <c r="P132" s="4"/>
      <c r="Q132" s="145"/>
      <c r="R132" s="146">
        <f>R130-R131</f>
        <v>87712625135</v>
      </c>
      <c r="S132" s="145">
        <v>0</v>
      </c>
      <c r="T132" s="146">
        <f>T130-T131</f>
        <v>39217997704</v>
      </c>
      <c r="X132" s="142"/>
      <c r="Y132" s="142">
        <v>87712625135</v>
      </c>
      <c r="Z132" s="142">
        <v>0</v>
      </c>
      <c r="AA132" s="142">
        <v>39217997704</v>
      </c>
      <c r="AB132" s="121">
        <f t="shared" si="36"/>
        <v>0</v>
      </c>
      <c r="AC132" s="121">
        <f t="shared" si="37"/>
        <v>0</v>
      </c>
      <c r="AD132" s="121">
        <f t="shared" si="38"/>
        <v>0</v>
      </c>
      <c r="AE132" s="121">
        <f t="shared" si="39"/>
        <v>0</v>
      </c>
      <c r="AH132" s="10"/>
      <c r="AI132" s="11">
        <f>AI130-AI131</f>
        <v>19517068992</v>
      </c>
      <c r="AJ132" s="10">
        <v>0</v>
      </c>
      <c r="AK132" s="11">
        <v>10369853779</v>
      </c>
      <c r="AL132" s="10">
        <v>0</v>
      </c>
      <c r="AM132" s="11">
        <v>6855237930</v>
      </c>
      <c r="AN132" s="10">
        <v>0</v>
      </c>
      <c r="AO132" s="11">
        <v>-2190163089</v>
      </c>
      <c r="AP132" s="10"/>
      <c r="AQ132" s="11">
        <v>18639518598</v>
      </c>
      <c r="AR132" s="10">
        <v>0</v>
      </c>
      <c r="AS132" s="11">
        <v>14012997014</v>
      </c>
      <c r="AT132" s="10">
        <v>0</v>
      </c>
      <c r="AU132" s="11">
        <v>6565482092</v>
      </c>
      <c r="AV132" s="10"/>
      <c r="AW132" s="11">
        <v>11015537304</v>
      </c>
      <c r="AX132" s="10"/>
      <c r="AY132" s="11">
        <v>31313961460</v>
      </c>
      <c r="BA132" s="10">
        <f t="shared" si="26"/>
        <v>0</v>
      </c>
      <c r="BB132" s="11">
        <f t="shared" si="27"/>
        <v>39217997704</v>
      </c>
      <c r="BE132" s="18" t="s">
        <v>812</v>
      </c>
      <c r="BF132" s="19"/>
      <c r="BG132" s="19"/>
      <c r="BH132" s="3"/>
      <c r="BI132" s="3"/>
      <c r="BJ132" s="3"/>
      <c r="BK132" s="4"/>
    </row>
    <row r="133" spans="2:63" ht="15" customHeight="1">
      <c r="B133" s="124" t="s">
        <v>740</v>
      </c>
      <c r="C133" s="125"/>
      <c r="D133" s="125"/>
      <c r="E133" s="126"/>
      <c r="F133" s="126"/>
      <c r="G133" s="126"/>
      <c r="H133" s="127"/>
      <c r="J133" s="18" t="s">
        <v>400</v>
      </c>
      <c r="K133" s="19"/>
      <c r="L133" s="19"/>
      <c r="M133" s="59"/>
      <c r="N133" s="59"/>
      <c r="O133" s="59"/>
      <c r="P133" s="123"/>
      <c r="Q133" s="145"/>
      <c r="R133" s="150"/>
      <c r="S133" s="145">
        <v>0</v>
      </c>
      <c r="T133" s="150"/>
      <c r="X133" s="142"/>
      <c r="Y133" s="142"/>
      <c r="Z133" s="142">
        <v>0</v>
      </c>
      <c r="AA133" s="142">
        <v>0</v>
      </c>
      <c r="AB133" s="121">
        <f t="shared" si="36"/>
        <v>0</v>
      </c>
      <c r="AC133" s="121">
        <f t="shared" si="37"/>
        <v>0</v>
      </c>
      <c r="AD133" s="121">
        <f t="shared" si="38"/>
        <v>0</v>
      </c>
      <c r="AE133" s="121">
        <f t="shared" si="39"/>
        <v>0</v>
      </c>
      <c r="AH133" s="62"/>
      <c r="AI133" s="65"/>
      <c r="AJ133" s="62">
        <v>0</v>
      </c>
      <c r="AK133" s="65">
        <v>0</v>
      </c>
      <c r="AL133" s="62">
        <v>0</v>
      </c>
      <c r="AM133" s="65">
        <v>0</v>
      </c>
      <c r="AN133" s="62"/>
      <c r="AO133" s="65"/>
      <c r="AP133" s="62"/>
      <c r="AQ133" s="65"/>
      <c r="AR133" s="62">
        <v>0</v>
      </c>
      <c r="AS133" s="65">
        <v>0</v>
      </c>
      <c r="AT133" s="62">
        <v>0</v>
      </c>
      <c r="AU133" s="65">
        <v>0</v>
      </c>
      <c r="AV133" s="62"/>
      <c r="AW133" s="65"/>
      <c r="AX133" s="62"/>
      <c r="AY133" s="65"/>
      <c r="BA133" s="62">
        <f t="shared" si="26"/>
        <v>0</v>
      </c>
      <c r="BB133" s="65">
        <f t="shared" si="27"/>
        <v>0</v>
      </c>
      <c r="BE133" s="57" t="s">
        <v>400</v>
      </c>
      <c r="BF133" s="58"/>
      <c r="BG133" s="58"/>
      <c r="BH133" s="63"/>
      <c r="BI133" s="63"/>
      <c r="BJ133" s="63"/>
      <c r="BK133" s="64"/>
    </row>
    <row r="134" spans="2:63" ht="13.5">
      <c r="B134" s="21" t="s">
        <v>892</v>
      </c>
      <c r="C134" s="22"/>
      <c r="D134" s="22"/>
      <c r="E134" s="128"/>
      <c r="F134" s="128"/>
      <c r="G134" s="128"/>
      <c r="H134" s="129"/>
      <c r="J134" s="21" t="s">
        <v>401</v>
      </c>
      <c r="K134" s="22"/>
      <c r="L134" s="22"/>
      <c r="M134" s="60"/>
      <c r="N134" s="60"/>
      <c r="O134" s="60"/>
      <c r="P134" s="61"/>
      <c r="Q134" s="152"/>
      <c r="R134" s="173">
        <f>R132</f>
        <v>87712625135</v>
      </c>
      <c r="S134" s="152">
        <v>0</v>
      </c>
      <c r="T134" s="173">
        <f>T132</f>
        <v>39217997704</v>
      </c>
      <c r="X134" s="142"/>
      <c r="Y134" s="142">
        <v>87712625135</v>
      </c>
      <c r="Z134" s="142">
        <v>0</v>
      </c>
      <c r="AA134" s="142">
        <v>39217997704</v>
      </c>
      <c r="AB134" s="121">
        <f t="shared" si="36"/>
        <v>0</v>
      </c>
      <c r="AC134" s="121">
        <f t="shared" si="37"/>
        <v>0</v>
      </c>
      <c r="AD134" s="121">
        <f t="shared" si="38"/>
        <v>0</v>
      </c>
      <c r="AE134" s="121">
        <f t="shared" si="39"/>
        <v>0</v>
      </c>
      <c r="AH134" s="27"/>
      <c r="AI134" s="112">
        <f>AI132+AI133</f>
        <v>19517068992</v>
      </c>
      <c r="AJ134" s="27">
        <v>0</v>
      </c>
      <c r="AK134" s="112">
        <v>10369853779</v>
      </c>
      <c r="AL134" s="27">
        <v>0</v>
      </c>
      <c r="AM134" s="112">
        <v>6855237930</v>
      </c>
      <c r="AN134" s="27">
        <v>0</v>
      </c>
      <c r="AO134" s="112">
        <v>-2190163089</v>
      </c>
      <c r="AP134" s="27"/>
      <c r="AQ134" s="112">
        <v>18639518598</v>
      </c>
      <c r="AR134" s="27">
        <v>0</v>
      </c>
      <c r="AS134" s="112">
        <v>14012997014</v>
      </c>
      <c r="AT134" s="27">
        <v>0</v>
      </c>
      <c r="AU134" s="112">
        <v>6565482092</v>
      </c>
      <c r="AV134" s="27"/>
      <c r="AW134" s="112">
        <v>11015537304</v>
      </c>
      <c r="AX134" s="27"/>
      <c r="AY134" s="112">
        <v>31313961460</v>
      </c>
      <c r="BA134" s="27">
        <f t="shared" si="26"/>
        <v>0</v>
      </c>
      <c r="BB134" s="112">
        <f t="shared" si="27"/>
        <v>39217997704</v>
      </c>
      <c r="BE134" s="21" t="s">
        <v>401</v>
      </c>
      <c r="BF134" s="22"/>
      <c r="BG134" s="22"/>
      <c r="BH134" s="60"/>
      <c r="BI134" s="60"/>
      <c r="BJ134" s="60"/>
      <c r="BK134" s="61"/>
    </row>
  </sheetData>
  <sheetProtection algorithmName="SHA-512" hashValue="5vs54ML0bmBZZAQdVQbfsmFmalybtK+6gAgTWRFttHZ8XcZUI6YPYRCPr5fZbCbgAirIKp3V2rbNADYoUJgLaA==" saltValue="0Yvf7K0mYf0K8iT2QkzmLA==" spinCount="100000" sheet="1" objects="1" scenarios="1"/>
  <autoFilter ref="B8:T1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7" showButton="0"/>
  </autoFilter>
  <mergeCells count="21">
    <mergeCell ref="J3:T3"/>
    <mergeCell ref="S1:T1"/>
    <mergeCell ref="S8:T8"/>
    <mergeCell ref="J6:T6"/>
    <mergeCell ref="Q1:R1"/>
    <mergeCell ref="Q8:R8"/>
    <mergeCell ref="B4:T4"/>
    <mergeCell ref="B5:T5"/>
    <mergeCell ref="B8:H8"/>
    <mergeCell ref="J8:P8"/>
    <mergeCell ref="AH8:AI8"/>
    <mergeCell ref="AJ8:AK8"/>
    <mergeCell ref="AR8:AS8"/>
    <mergeCell ref="AL8:AM8"/>
    <mergeCell ref="BE8:BK8"/>
    <mergeCell ref="BA8:BB8"/>
    <mergeCell ref="AN8:AO8"/>
    <mergeCell ref="AP8:AQ8"/>
    <mergeCell ref="AT8:AU8"/>
    <mergeCell ref="AV8:AW8"/>
    <mergeCell ref="AX8:AY8"/>
  </mergeCells>
  <phoneticPr fontId="5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F98"/>
  <sheetViews>
    <sheetView showGridLines="0" zoomScale="115" zoomScaleNormal="115" zoomScaleSheetLayoutView="90" workbookViewId="0">
      <selection activeCell="E26" sqref="E26"/>
    </sheetView>
  </sheetViews>
  <sheetFormatPr defaultRowHeight="15" customHeight="1"/>
  <cols>
    <col min="1" max="1" width="5.625" style="95" customWidth="1"/>
    <col min="2" max="2" width="38.375" style="95" customWidth="1"/>
    <col min="3" max="6" width="14.875" style="95" customWidth="1"/>
    <col min="7" max="16384" width="9" style="95"/>
  </cols>
  <sheetData>
    <row r="1" spans="2:6" s="69" customFormat="1" ht="15" customHeight="1">
      <c r="B1" s="67"/>
      <c r="C1" s="68"/>
      <c r="D1" s="68"/>
    </row>
    <row r="2" spans="2:6" s="70" customFormat="1" ht="15" customHeight="1">
      <c r="B2" s="194" t="s">
        <v>878</v>
      </c>
      <c r="C2" s="194"/>
      <c r="D2" s="194"/>
      <c r="E2" s="194"/>
      <c r="F2" s="194"/>
    </row>
    <row r="3" spans="2:6" s="70" customFormat="1" ht="15" customHeight="1">
      <c r="B3" s="71"/>
      <c r="C3" s="71"/>
      <c r="D3" s="71"/>
      <c r="E3" s="71"/>
      <c r="F3" s="71"/>
    </row>
    <row r="4" spans="2:6" s="70" customFormat="1" ht="15" customHeight="1">
      <c r="B4" s="195" t="s">
        <v>874</v>
      </c>
      <c r="C4" s="195"/>
      <c r="D4" s="97" t="s">
        <v>421</v>
      </c>
      <c r="E4" s="98">
        <v>43917</v>
      </c>
      <c r="F4" s="99"/>
    </row>
    <row r="5" spans="2:6" s="70" customFormat="1" ht="15" customHeight="1">
      <c r="B5" s="195" t="s">
        <v>743</v>
      </c>
      <c r="C5" s="195"/>
      <c r="D5" s="97" t="s">
        <v>422</v>
      </c>
      <c r="E5" s="98">
        <v>43545</v>
      </c>
      <c r="F5" s="99"/>
    </row>
    <row r="6" spans="2:6" s="70" customFormat="1" ht="15" customHeight="1">
      <c r="B6" s="100"/>
      <c r="C6" s="100"/>
      <c r="D6" s="100"/>
      <c r="E6" s="100"/>
      <c r="F6" s="100"/>
    </row>
    <row r="7" spans="2:6" s="70" customFormat="1" ht="15" customHeight="1">
      <c r="C7" s="72"/>
      <c r="D7" s="72"/>
    </row>
    <row r="8" spans="2:6" s="73" customFormat="1" ht="15" customHeight="1">
      <c r="B8" s="73" t="s">
        <v>419</v>
      </c>
      <c r="C8" s="74"/>
      <c r="D8" s="74"/>
      <c r="F8" s="74" t="s">
        <v>420</v>
      </c>
    </row>
    <row r="9" spans="2:6" s="76" customFormat="1" ht="15" customHeight="1">
      <c r="B9" s="75" t="s">
        <v>423</v>
      </c>
      <c r="C9" s="196" t="s">
        <v>875</v>
      </c>
      <c r="D9" s="197"/>
      <c r="E9" s="196" t="s">
        <v>742</v>
      </c>
      <c r="F9" s="197"/>
    </row>
    <row r="10" spans="2:6" s="80" customFormat="1" ht="15" customHeight="1">
      <c r="B10" s="77" t="s">
        <v>424</v>
      </c>
      <c r="C10" s="78"/>
      <c r="D10" s="130">
        <f>SUM(C11:C13)</f>
        <v>263379407195</v>
      </c>
      <c r="E10" s="78"/>
      <c r="F10" s="130">
        <f>SUM(E11:E13)</f>
        <v>231550469871</v>
      </c>
    </row>
    <row r="11" spans="2:6" s="80" customFormat="1" ht="15" customHeight="1">
      <c r="B11" s="81" t="s">
        <v>425</v>
      </c>
      <c r="C11" s="79">
        <f>F20</f>
        <v>211944241768</v>
      </c>
      <c r="D11" s="82"/>
      <c r="E11" s="82">
        <v>197446606533</v>
      </c>
      <c r="F11" s="82"/>
    </row>
    <row r="12" spans="2:6" s="80" customFormat="1" ht="15" customHeight="1">
      <c r="B12" s="81" t="s">
        <v>877</v>
      </c>
      <c r="C12" s="82">
        <v>-545242106</v>
      </c>
      <c r="D12" s="82"/>
      <c r="E12" s="82">
        <v>-448134274</v>
      </c>
      <c r="F12" s="82"/>
    </row>
    <row r="13" spans="2:6" s="80" customFormat="1" ht="15" customHeight="1">
      <c r="B13" s="81" t="s">
        <v>741</v>
      </c>
      <c r="C13" s="82">
        <v>51980407533</v>
      </c>
      <c r="D13" s="82"/>
      <c r="E13" s="82">
        <v>34551997612</v>
      </c>
      <c r="F13" s="82"/>
    </row>
    <row r="14" spans="2:6" s="80" customFormat="1" ht="15" customHeight="1">
      <c r="B14" s="81" t="s">
        <v>426</v>
      </c>
      <c r="C14" s="82"/>
      <c r="D14" s="79">
        <f>SUM(C15:C15)</f>
        <v>725177396</v>
      </c>
      <c r="E14" s="82"/>
      <c r="F14" s="79">
        <f>SUM(E15:E15)</f>
        <v>717291421</v>
      </c>
    </row>
    <row r="15" spans="2:6" s="80" customFormat="1" ht="15" customHeight="1">
      <c r="B15" s="81" t="s">
        <v>427</v>
      </c>
      <c r="C15" s="82">
        <v>725177396</v>
      </c>
      <c r="D15" s="82"/>
      <c r="E15" s="82">
        <v>717291421</v>
      </c>
      <c r="F15" s="82"/>
    </row>
    <row r="16" spans="2:6" s="80" customFormat="1" ht="15" customHeight="1">
      <c r="B16" s="81" t="s">
        <v>428</v>
      </c>
      <c r="C16" s="82"/>
      <c r="D16" s="79">
        <f>SUM(C17:C18)</f>
        <v>19128960114</v>
      </c>
      <c r="E16" s="82"/>
      <c r="F16" s="79">
        <f>SUM(E17:E18)</f>
        <v>18888936682</v>
      </c>
    </row>
    <row r="17" spans="2:6" s="80" customFormat="1" ht="15" customHeight="1">
      <c r="B17" s="81" t="s">
        <v>429</v>
      </c>
      <c r="C17" s="82">
        <v>1738996374</v>
      </c>
      <c r="D17" s="82"/>
      <c r="E17" s="82">
        <v>1717176062</v>
      </c>
      <c r="F17" s="82"/>
    </row>
    <row r="18" spans="2:6" s="80" customFormat="1" ht="15" customHeight="1">
      <c r="B18" s="81" t="s">
        <v>430</v>
      </c>
      <c r="C18" s="82">
        <v>17389963740</v>
      </c>
      <c r="D18" s="82"/>
      <c r="E18" s="82">
        <v>17171760620</v>
      </c>
      <c r="F18" s="82"/>
    </row>
    <row r="19" spans="2:6" s="80" customFormat="1" ht="40.5" customHeight="1">
      <c r="B19" s="133" t="s">
        <v>879</v>
      </c>
      <c r="C19" s="82">
        <v>17389963740</v>
      </c>
      <c r="D19" s="82"/>
      <c r="E19" s="82">
        <v>17171760620</v>
      </c>
      <c r="F19" s="82"/>
    </row>
    <row r="20" spans="2:6" s="80" customFormat="1" ht="15" customHeight="1">
      <c r="B20" s="83" t="s">
        <v>431</v>
      </c>
      <c r="C20" s="84"/>
      <c r="D20" s="85">
        <f>D10-D14-D16</f>
        <v>243525269685</v>
      </c>
      <c r="E20" s="84"/>
      <c r="F20" s="85">
        <f>F10-F14-F16</f>
        <v>211944241768</v>
      </c>
    </row>
    <row r="21" spans="2:6" s="87" customFormat="1" ht="15" customHeight="1">
      <c r="B21" s="86"/>
      <c r="E21" s="88"/>
    </row>
    <row r="22" spans="2:6" s="87" customFormat="1" ht="15" customHeight="1">
      <c r="B22" s="70"/>
      <c r="E22" s="88"/>
    </row>
    <row r="23" spans="2:6" s="87" customFormat="1" ht="15" customHeight="1">
      <c r="B23" s="70"/>
      <c r="D23" s="89"/>
      <c r="E23" s="88"/>
    </row>
    <row r="24" spans="2:6" s="90" customFormat="1" ht="15" customHeight="1">
      <c r="B24" s="131" t="s">
        <v>745</v>
      </c>
      <c r="C24" s="66">
        <f>C13-PL!R132</f>
        <v>-35732217602</v>
      </c>
      <c r="E24" s="88"/>
    </row>
    <row r="25" spans="2:6" s="87" customFormat="1" ht="15" customHeight="1">
      <c r="B25" s="132" t="s">
        <v>744</v>
      </c>
      <c r="C25" s="66">
        <f>BS!N333-BS!P333-C15</f>
        <v>-376044675</v>
      </c>
      <c r="D25" s="88"/>
      <c r="E25" s="88"/>
    </row>
    <row r="26" spans="2:6" s="87" customFormat="1" ht="15" customHeight="1">
      <c r="B26" s="132" t="s">
        <v>876</v>
      </c>
      <c r="C26" s="66" t="e">
        <f>#REF!-C12</f>
        <v>#REF!</v>
      </c>
      <c r="D26" s="88"/>
      <c r="E26" s="88"/>
    </row>
    <row r="27" spans="2:6" s="87" customFormat="1" ht="15" customHeight="1">
      <c r="D27" s="91"/>
      <c r="E27" s="92"/>
    </row>
    <row r="28" spans="2:6" s="87" customFormat="1" ht="15" customHeight="1">
      <c r="D28" s="92"/>
      <c r="E28" s="92"/>
    </row>
    <row r="29" spans="2:6" s="87" customFormat="1" ht="15" customHeight="1"/>
    <row r="30" spans="2:6" s="87" customFormat="1" ht="15" customHeight="1"/>
    <row r="31" spans="2:6" s="87" customFormat="1" ht="15" customHeight="1"/>
    <row r="32" spans="2:6" s="87" customFormat="1" ht="15" customHeight="1"/>
    <row r="33" s="87" customFormat="1" ht="15" customHeight="1"/>
    <row r="34" s="87" customFormat="1" ht="15" customHeight="1"/>
    <row r="35" s="87" customFormat="1" ht="15" customHeight="1"/>
    <row r="36" s="87" customFormat="1" ht="15" customHeight="1"/>
    <row r="37" s="87" customFormat="1" ht="15" customHeight="1"/>
    <row r="38" s="87" customFormat="1" ht="15" customHeight="1"/>
    <row r="39" s="87" customFormat="1" ht="15" customHeight="1"/>
    <row r="40" s="87" customFormat="1" ht="15" customHeight="1"/>
    <row r="41" s="87" customFormat="1" ht="15" customHeight="1"/>
    <row r="42" s="87" customFormat="1" ht="15" customHeight="1"/>
    <row r="43" s="87" customFormat="1" ht="15" customHeight="1"/>
    <row r="44" s="87" customFormat="1" ht="15" customHeight="1"/>
    <row r="45" s="87" customFormat="1" ht="15" customHeight="1"/>
    <row r="46" s="87" customFormat="1" ht="15" customHeight="1"/>
    <row r="47" s="87" customFormat="1" ht="15" customHeight="1"/>
    <row r="48" s="87" customFormat="1" ht="15" customHeight="1"/>
    <row r="49" s="87" customFormat="1" ht="15" customHeight="1"/>
    <row r="50" s="87" customFormat="1" ht="15" customHeight="1"/>
    <row r="51" s="87" customFormat="1" ht="15" customHeight="1"/>
    <row r="52" s="87" customFormat="1" ht="15" customHeight="1"/>
    <row r="53" s="87" customFormat="1" ht="15" customHeight="1"/>
    <row r="54" s="87" customFormat="1" ht="15" customHeight="1"/>
    <row r="55" s="87" customFormat="1" ht="15" customHeight="1"/>
    <row r="56" s="87" customFormat="1" ht="15" customHeight="1"/>
    <row r="57" s="87" customFormat="1" ht="15" customHeight="1"/>
    <row r="58" s="87" customFormat="1" ht="15" customHeight="1"/>
    <row r="59" s="87" customFormat="1" ht="15" customHeight="1"/>
    <row r="60" s="87" customFormat="1" ht="15" customHeight="1"/>
    <row r="61" s="87" customFormat="1" ht="15" customHeight="1"/>
    <row r="62" s="87" customFormat="1" ht="15" customHeight="1"/>
    <row r="63" s="87" customFormat="1" ht="15" customHeight="1"/>
    <row r="64" s="87" customFormat="1" ht="15" customHeight="1"/>
    <row r="65" s="87" customFormat="1" ht="15" customHeight="1"/>
    <row r="66" s="87" customFormat="1" ht="15" customHeight="1"/>
    <row r="67" s="87" customFormat="1" ht="15" customHeight="1"/>
    <row r="68" s="87" customFormat="1" ht="15" customHeight="1"/>
    <row r="69" s="87" customFormat="1" ht="15" customHeight="1"/>
    <row r="70" s="87" customFormat="1" ht="15" customHeight="1"/>
    <row r="71" s="87" customFormat="1" ht="15" customHeight="1"/>
    <row r="72" s="87" customFormat="1" ht="15" customHeight="1"/>
    <row r="73" s="87" customFormat="1" ht="15" customHeight="1"/>
    <row r="74" s="87" customFormat="1" ht="15" customHeight="1"/>
    <row r="75" s="87" customFormat="1" ht="15" customHeight="1"/>
    <row r="76" s="87" customFormat="1" ht="15" customHeight="1"/>
    <row r="77" s="87" customFormat="1" ht="15" customHeight="1"/>
    <row r="78" s="87" customFormat="1" ht="15" customHeight="1"/>
    <row r="79" s="87" customFormat="1" ht="15" customHeight="1"/>
    <row r="80" s="87" customFormat="1" ht="15" customHeight="1"/>
    <row r="81" spans="3:3" s="87" customFormat="1" ht="15" customHeight="1"/>
    <row r="82" spans="3:3" s="87" customFormat="1" ht="15" customHeight="1"/>
    <row r="83" spans="3:3" s="87" customFormat="1" ht="15" customHeight="1"/>
    <row r="84" spans="3:3" s="93" customFormat="1" ht="15" customHeight="1"/>
    <row r="85" spans="3:3" s="93" customFormat="1" ht="15" customHeight="1"/>
    <row r="86" spans="3:3" s="93" customFormat="1" ht="15" customHeight="1"/>
    <row r="87" spans="3:3" s="93" customFormat="1" ht="15" customHeight="1"/>
    <row r="88" spans="3:3" s="93" customFormat="1" ht="15" customHeight="1"/>
    <row r="89" spans="3:3" s="93" customFormat="1" ht="15" customHeight="1"/>
    <row r="95" spans="3:3" ht="15" customHeight="1">
      <c r="C95" s="94"/>
    </row>
    <row r="96" spans="3:3" ht="15" customHeight="1">
      <c r="C96" s="96"/>
    </row>
    <row r="97" spans="3:3" ht="15" customHeight="1">
      <c r="C97" s="96"/>
    </row>
    <row r="98" spans="3:3" ht="15" customHeight="1">
      <c r="C98" s="96"/>
    </row>
  </sheetData>
  <mergeCells count="5">
    <mergeCell ref="B2:F2"/>
    <mergeCell ref="B4:C4"/>
    <mergeCell ref="B5:C5"/>
    <mergeCell ref="C9:D9"/>
    <mergeCell ref="E9:F9"/>
  </mergeCells>
  <phoneticPr fontId="55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10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5</vt:i4>
      </vt:variant>
    </vt:vector>
  </HeadingPairs>
  <TitlesOfParts>
    <vt:vector size="8" baseType="lpstr">
      <vt:lpstr>BS</vt:lpstr>
      <vt:lpstr>PL</vt:lpstr>
      <vt:lpstr>이익잉여금처분계산서</vt:lpstr>
      <vt:lpstr>BS!Print_Area</vt:lpstr>
      <vt:lpstr>PL!Print_Area</vt:lpstr>
      <vt:lpstr>이익잉여금처분계산서!Print_Area</vt:lpstr>
      <vt:lpstr>BS!Print_Titles</vt:lpstr>
      <vt:lpstr>PL!Print_Titles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PC-1198</cp:lastModifiedBy>
  <cp:lastPrinted>2020-07-14T05:27:27Z</cp:lastPrinted>
  <dcterms:created xsi:type="dcterms:W3CDTF">2011-07-11T07:26:36Z</dcterms:created>
  <dcterms:modified xsi:type="dcterms:W3CDTF">2020-11-11T08:36:15Z</dcterms:modified>
</cp:coreProperties>
</file>