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현재_통합_문서" defaultThemeVersion="124226"/>
  <mc:AlternateContent xmlns:mc="http://schemas.openxmlformats.org/markup-compatibility/2006">
    <mc:Choice Requires="x15">
      <x15ac:absPath xmlns:x15ac="http://schemas.microsoft.com/office/spreadsheetml/2010/11/ac" url="C:\Users\LG\Desktop\Accounting\재무회계\홈페이지 공시\2020.06\"/>
    </mc:Choice>
  </mc:AlternateContent>
  <bookViews>
    <workbookView xWindow="-15" yWindow="285" windowWidth="14415" windowHeight="12060" tabRatio="626"/>
  </bookViews>
  <sheets>
    <sheet name="재무상태표" sheetId="53" r:id="rId1"/>
    <sheet name="손익계산서" sheetId="59" r:id="rId2"/>
  </sheets>
  <definedNames>
    <definedName name="_xlnm._FilterDatabase" localSheetId="1" hidden="1">손익계산서!$B$7:$U$141</definedName>
    <definedName name="_xlnm.Print_Area" localSheetId="1">손익계산서!$K$2:$U$141</definedName>
    <definedName name="_xlnm.Print_Area" localSheetId="0">재무상태표!$I$2:$Q$334</definedName>
    <definedName name="_xlnm.Print_Titles" localSheetId="1">손익계산서!$7:$7</definedName>
    <definedName name="_xlnm.Print_Titles" localSheetId="0">재무상태표!$7:$7</definedName>
  </definedNames>
  <calcPr calcId="152511"/>
</workbook>
</file>

<file path=xl/calcChain.xml><?xml version="1.0" encoding="utf-8"?>
<calcChain xmlns="http://schemas.openxmlformats.org/spreadsheetml/2006/main">
  <c r="O26" i="53" l="1"/>
  <c r="O105" i="53" l="1"/>
  <c r="U107" i="59" l="1"/>
  <c r="O319" i="53" l="1"/>
  <c r="S188" i="59" l="1"/>
  <c r="S191" i="59" s="1"/>
  <c r="AQ182" i="59"/>
  <c r="AO182" i="59"/>
  <c r="AM182" i="59"/>
  <c r="U182" i="59"/>
  <c r="S182" i="59"/>
  <c r="AN175" i="59"/>
  <c r="AP158" i="59"/>
  <c r="AN158" i="59"/>
  <c r="AP157" i="59"/>
  <c r="AN157" i="59"/>
  <c r="AL157" i="59"/>
  <c r="T157" i="59"/>
  <c r="R157" i="59"/>
  <c r="AS150" i="59"/>
  <c r="AP150" i="59"/>
  <c r="AN150" i="59"/>
  <c r="AL150" i="59"/>
  <c r="T150" i="59"/>
  <c r="R150" i="59"/>
  <c r="AA141" i="59"/>
  <c r="Z141" i="59"/>
  <c r="Z140" i="59"/>
  <c r="AS139" i="59"/>
  <c r="Z139" i="59"/>
  <c r="AA138" i="59"/>
  <c r="Z138" i="59"/>
  <c r="AA137" i="59"/>
  <c r="Z137" i="59"/>
  <c r="AT136" i="59"/>
  <c r="AS136" i="59"/>
  <c r="AA136" i="59"/>
  <c r="Z136" i="59"/>
  <c r="AA135" i="59"/>
  <c r="Z135" i="59"/>
  <c r="Z134" i="59"/>
  <c r="AS133" i="59"/>
  <c r="Z133" i="59"/>
  <c r="AT132" i="59"/>
  <c r="AT182" i="59" s="1"/>
  <c r="AS132" i="59"/>
  <c r="AA132" i="59"/>
  <c r="Z132" i="59"/>
  <c r="AS131" i="59"/>
  <c r="Z131" i="59"/>
  <c r="AT130" i="59"/>
  <c r="AS130" i="59"/>
  <c r="AA130" i="59"/>
  <c r="Z130" i="59"/>
  <c r="AT129" i="59"/>
  <c r="AS129" i="59"/>
  <c r="AA129" i="59"/>
  <c r="Z129" i="59"/>
  <c r="AT128" i="59"/>
  <c r="AS128" i="59"/>
  <c r="AA128" i="59"/>
  <c r="Z128" i="59"/>
  <c r="AS127" i="59"/>
  <c r="AQ127" i="59"/>
  <c r="AP180" i="59" s="1"/>
  <c r="AO127" i="59"/>
  <c r="AN180" i="59" s="1"/>
  <c r="AM127" i="59"/>
  <c r="AL180" i="59" s="1"/>
  <c r="Z127" i="59"/>
  <c r="U127" i="59"/>
  <c r="T180" i="59" s="1"/>
  <c r="AA127" i="59"/>
  <c r="AT126" i="59"/>
  <c r="AS126" i="59"/>
  <c r="AA126" i="59"/>
  <c r="Z126" i="59"/>
  <c r="AS125" i="59"/>
  <c r="AQ125" i="59"/>
  <c r="AP179" i="59" s="1"/>
  <c r="AO125" i="59"/>
  <c r="AM125" i="59"/>
  <c r="AL179" i="59" s="1"/>
  <c r="Z125" i="59"/>
  <c r="U125" i="59"/>
  <c r="T179" i="59" s="1"/>
  <c r="R179" i="59"/>
  <c r="AT124" i="59"/>
  <c r="AS124" i="59"/>
  <c r="AA124" i="59"/>
  <c r="Z124" i="59"/>
  <c r="AS123" i="59"/>
  <c r="AQ123" i="59"/>
  <c r="AO123" i="59"/>
  <c r="AN178" i="59" s="1"/>
  <c r="AM123" i="59"/>
  <c r="AL178" i="59" s="1"/>
  <c r="Z123" i="59"/>
  <c r="U123" i="59"/>
  <c r="T178" i="59" s="1"/>
  <c r="R178" i="59"/>
  <c r="AT122" i="59"/>
  <c r="AS122" i="59"/>
  <c r="AA122" i="59"/>
  <c r="Z122" i="59"/>
  <c r="AS121" i="59"/>
  <c r="AQ121" i="59"/>
  <c r="AP177" i="59" s="1"/>
  <c r="AO121" i="59"/>
  <c r="AN177" i="59" s="1"/>
  <c r="AM121" i="59"/>
  <c r="AL177" i="59" s="1"/>
  <c r="Z121" i="59"/>
  <c r="U121" i="59"/>
  <c r="T177" i="59" s="1"/>
  <c r="AA121" i="59"/>
  <c r="AS120" i="59"/>
  <c r="Z120" i="59"/>
  <c r="AT119" i="59"/>
  <c r="AS119" i="59"/>
  <c r="AA119" i="59"/>
  <c r="Z119" i="59"/>
  <c r="AT118" i="59"/>
  <c r="AS118" i="59"/>
  <c r="AA118" i="59"/>
  <c r="Z118" i="59"/>
  <c r="AT117" i="59"/>
  <c r="AS117" i="59"/>
  <c r="AA117" i="59"/>
  <c r="Z117" i="59"/>
  <c r="AT116" i="59"/>
  <c r="AS116" i="59"/>
  <c r="AA116" i="59"/>
  <c r="Z116" i="59"/>
  <c r="AS115" i="59"/>
  <c r="AQ115" i="59"/>
  <c r="AP175" i="59" s="1"/>
  <c r="AM115" i="59"/>
  <c r="AL175" i="59" s="1"/>
  <c r="Z115" i="59"/>
  <c r="U115" i="59"/>
  <c r="T175" i="59" s="1"/>
  <c r="AA115" i="59"/>
  <c r="AA114" i="59"/>
  <c r="Z114" i="59"/>
  <c r="AT113" i="59"/>
  <c r="AS113" i="59"/>
  <c r="AA113" i="59"/>
  <c r="Z113" i="59"/>
  <c r="AS112" i="59"/>
  <c r="AQ112" i="59"/>
  <c r="AP174" i="59" s="1"/>
  <c r="AO112" i="59"/>
  <c r="AN174" i="59" s="1"/>
  <c r="AM112" i="59"/>
  <c r="AL174" i="59" s="1"/>
  <c r="Z112" i="59"/>
  <c r="U112" i="59"/>
  <c r="T174" i="59" s="1"/>
  <c r="R174" i="59"/>
  <c r="AT111" i="59"/>
  <c r="AS111" i="59"/>
  <c r="AA111" i="59"/>
  <c r="Z111" i="59"/>
  <c r="AS110" i="59"/>
  <c r="AQ110" i="59"/>
  <c r="AO110" i="59"/>
  <c r="AN173" i="59" s="1"/>
  <c r="AM110" i="59"/>
  <c r="AL173" i="59" s="1"/>
  <c r="Z110" i="59"/>
  <c r="U110" i="59"/>
  <c r="T173" i="59" s="1"/>
  <c r="AA110" i="59"/>
  <c r="AT109" i="59"/>
  <c r="AS109" i="59"/>
  <c r="AA109" i="59"/>
  <c r="Z109" i="59"/>
  <c r="AT108" i="59"/>
  <c r="AS108" i="59"/>
  <c r="AA108" i="59"/>
  <c r="Z108" i="59"/>
  <c r="AS107" i="59"/>
  <c r="AQ107" i="59"/>
  <c r="AP172" i="59" s="1"/>
  <c r="AO107" i="59"/>
  <c r="AM107" i="59"/>
  <c r="AL172" i="59" s="1"/>
  <c r="Z107" i="59"/>
  <c r="T172" i="59"/>
  <c r="AA107" i="59"/>
  <c r="AS106" i="59"/>
  <c r="Z106" i="59"/>
  <c r="AS105" i="59"/>
  <c r="Z105" i="59"/>
  <c r="AT104" i="59"/>
  <c r="AS104" i="59"/>
  <c r="AA104" i="59"/>
  <c r="Z104" i="59"/>
  <c r="AT103" i="59"/>
  <c r="AS103" i="59"/>
  <c r="AA103" i="59"/>
  <c r="Z103" i="59"/>
  <c r="AT102" i="59"/>
  <c r="AS102" i="59"/>
  <c r="AA102" i="59"/>
  <c r="Z102" i="59"/>
  <c r="AS101" i="59"/>
  <c r="AQ101" i="59"/>
  <c r="AP169" i="59" s="1"/>
  <c r="AO101" i="59"/>
  <c r="AM101" i="59"/>
  <c r="AL169" i="59" s="1"/>
  <c r="Z101" i="59"/>
  <c r="U101" i="59"/>
  <c r="T169" i="59" s="1"/>
  <c r="AA101" i="59"/>
  <c r="AT100" i="59"/>
  <c r="AS100" i="59"/>
  <c r="AA100" i="59"/>
  <c r="Z100" i="59"/>
  <c r="AT99" i="59"/>
  <c r="AS99" i="59"/>
  <c r="AA99" i="59"/>
  <c r="Z99" i="59"/>
  <c r="AT98" i="59"/>
  <c r="AS98" i="59"/>
  <c r="AA98" i="59"/>
  <c r="Z98" i="59"/>
  <c r="AT97" i="59"/>
  <c r="AS97" i="59"/>
  <c r="AA97" i="59"/>
  <c r="Z97" i="59"/>
  <c r="AT96" i="59"/>
  <c r="AS96" i="59"/>
  <c r="AA96" i="59"/>
  <c r="Z96" i="59"/>
  <c r="AT95" i="59"/>
  <c r="AS95" i="59"/>
  <c r="AA95" i="59"/>
  <c r="Z95" i="59"/>
  <c r="AT94" i="59"/>
  <c r="AS94" i="59"/>
  <c r="AA94" i="59"/>
  <c r="Z94" i="59"/>
  <c r="AT93" i="59"/>
  <c r="AS93" i="59"/>
  <c r="AA93" i="59"/>
  <c r="Z93" i="59"/>
  <c r="AT92" i="59"/>
  <c r="AS92" i="59"/>
  <c r="AA92" i="59"/>
  <c r="Z92" i="59"/>
  <c r="AT91" i="59"/>
  <c r="AS91" i="59"/>
  <c r="AA91" i="59"/>
  <c r="Z91" i="59"/>
  <c r="AT90" i="59"/>
  <c r="AS90" i="59"/>
  <c r="AA90" i="59"/>
  <c r="Z90" i="59"/>
  <c r="AT89" i="59"/>
  <c r="AS89" i="59"/>
  <c r="AA89" i="59"/>
  <c r="Z89" i="59"/>
  <c r="AT88" i="59"/>
  <c r="AS88" i="59"/>
  <c r="AA88" i="59"/>
  <c r="Z88" i="59"/>
  <c r="AT87" i="59"/>
  <c r="AS87" i="59"/>
  <c r="AA87" i="59"/>
  <c r="Z87" i="59"/>
  <c r="AT86" i="59"/>
  <c r="AS86" i="59"/>
  <c r="AA86" i="59"/>
  <c r="Z86" i="59"/>
  <c r="AT85" i="59"/>
  <c r="AS85" i="59"/>
  <c r="AA85" i="59"/>
  <c r="Z85" i="59"/>
  <c r="AT84" i="59"/>
  <c r="AS84" i="59"/>
  <c r="AA84" i="59"/>
  <c r="Z84" i="59"/>
  <c r="AT83" i="59"/>
  <c r="AS83" i="59"/>
  <c r="AA83" i="59"/>
  <c r="Z83" i="59"/>
  <c r="AT82" i="59"/>
  <c r="AS82" i="59"/>
  <c r="AA82" i="59"/>
  <c r="Z82" i="59"/>
  <c r="AT81" i="59"/>
  <c r="AS81" i="59"/>
  <c r="AA81" i="59"/>
  <c r="Z81" i="59"/>
  <c r="AT80" i="59"/>
  <c r="AS80" i="59"/>
  <c r="AA80" i="59"/>
  <c r="Z80" i="59"/>
  <c r="AT79" i="59"/>
  <c r="AS79" i="59"/>
  <c r="AA79" i="59"/>
  <c r="Z79" i="59"/>
  <c r="AT78" i="59"/>
  <c r="AS78" i="59"/>
  <c r="AA78" i="59"/>
  <c r="Z78" i="59"/>
  <c r="AS77" i="59"/>
  <c r="AQ77" i="59"/>
  <c r="AP168" i="59" s="1"/>
  <c r="AO77" i="59"/>
  <c r="AM77" i="59"/>
  <c r="AL168" i="59" s="1"/>
  <c r="Z77" i="59"/>
  <c r="U77" i="59"/>
  <c r="T168" i="59" s="1"/>
  <c r="R168" i="59"/>
  <c r="AT76" i="59"/>
  <c r="AS76" i="59"/>
  <c r="AA76" i="59"/>
  <c r="Z76" i="59"/>
  <c r="AT75" i="59"/>
  <c r="AS75" i="59"/>
  <c r="AA75" i="59"/>
  <c r="Z75" i="59"/>
  <c r="AS74" i="59"/>
  <c r="AQ74" i="59"/>
  <c r="AP167" i="59" s="1"/>
  <c r="AO74" i="59"/>
  <c r="AN167" i="59" s="1"/>
  <c r="AM74" i="59"/>
  <c r="AL167" i="59" s="1"/>
  <c r="Z74" i="59"/>
  <c r="U74" i="59"/>
  <c r="T167" i="59" s="1"/>
  <c r="AA74" i="59"/>
  <c r="AT73" i="59"/>
  <c r="AS73" i="59"/>
  <c r="AA73" i="59"/>
  <c r="Z73" i="59"/>
  <c r="AT72" i="59"/>
  <c r="AS72" i="59"/>
  <c r="AA72" i="59"/>
  <c r="Z72" i="59"/>
  <c r="AS71" i="59"/>
  <c r="AQ71" i="59"/>
  <c r="AP166" i="59" s="1"/>
  <c r="AO71" i="59"/>
  <c r="AN166" i="59" s="1"/>
  <c r="AM71" i="59"/>
  <c r="AL166" i="59" s="1"/>
  <c r="Z71" i="59"/>
  <c r="U71" i="59"/>
  <c r="T166" i="59" s="1"/>
  <c r="R166" i="59"/>
  <c r="AT70" i="59"/>
  <c r="AS70" i="59"/>
  <c r="AA70" i="59"/>
  <c r="Z70" i="59"/>
  <c r="AT69" i="59"/>
  <c r="AS69" i="59"/>
  <c r="AA69" i="59"/>
  <c r="Z69" i="59"/>
  <c r="AT68" i="59"/>
  <c r="AS68" i="59"/>
  <c r="AA68" i="59"/>
  <c r="Z68" i="59"/>
  <c r="AS67" i="59"/>
  <c r="AQ67" i="59"/>
  <c r="AP165" i="59" s="1"/>
  <c r="AO67" i="59"/>
  <c r="AN165" i="59" s="1"/>
  <c r="AM67" i="59"/>
  <c r="AL165" i="59" s="1"/>
  <c r="Z67" i="59"/>
  <c r="U67" i="59"/>
  <c r="T165" i="59" s="1"/>
  <c r="AA67" i="59"/>
  <c r="AT66" i="59"/>
  <c r="AS66" i="59"/>
  <c r="AA66" i="59"/>
  <c r="Z66" i="59"/>
  <c r="AT65" i="59"/>
  <c r="AS65" i="59"/>
  <c r="AA65" i="59"/>
  <c r="Z65" i="59"/>
  <c r="AT64" i="59"/>
  <c r="AS64" i="59"/>
  <c r="AA64" i="59"/>
  <c r="Z64" i="59"/>
  <c r="AT63" i="59"/>
  <c r="AS63" i="59"/>
  <c r="AA63" i="59"/>
  <c r="Z63" i="59"/>
  <c r="AS62" i="59"/>
  <c r="AQ62" i="59"/>
  <c r="AP164" i="59" s="1"/>
  <c r="AO62" i="59"/>
  <c r="AM62" i="59"/>
  <c r="AL164" i="59" s="1"/>
  <c r="Z62" i="59"/>
  <c r="U62" i="59"/>
  <c r="T164" i="59" s="1"/>
  <c r="R164" i="59"/>
  <c r="AT61" i="59"/>
  <c r="AS61" i="59"/>
  <c r="AA61" i="59"/>
  <c r="Z61" i="59"/>
  <c r="AT60" i="59"/>
  <c r="AS60" i="59"/>
  <c r="AA60" i="59"/>
  <c r="Z60" i="59"/>
  <c r="AT59" i="59"/>
  <c r="AS59" i="59"/>
  <c r="AA59" i="59"/>
  <c r="Z59" i="59"/>
  <c r="AT58" i="59"/>
  <c r="AS58" i="59"/>
  <c r="AA58" i="59"/>
  <c r="Z58" i="59"/>
  <c r="AT57" i="59"/>
  <c r="AS57" i="59"/>
  <c r="AA57" i="59"/>
  <c r="Z57" i="59"/>
  <c r="AT56" i="59"/>
  <c r="AS56" i="59"/>
  <c r="AA56" i="59"/>
  <c r="Z56" i="59"/>
  <c r="AT55" i="59"/>
  <c r="AS55" i="59"/>
  <c r="AA55" i="59"/>
  <c r="Z55" i="59"/>
  <c r="AS54" i="59"/>
  <c r="AQ54" i="59"/>
  <c r="AO54" i="59"/>
  <c r="AN163" i="59" s="1"/>
  <c r="AM54" i="59"/>
  <c r="AL163" i="59" s="1"/>
  <c r="Z54" i="59"/>
  <c r="U54" i="59"/>
  <c r="T163" i="59" s="1"/>
  <c r="R163" i="59"/>
  <c r="AT53" i="59"/>
  <c r="AS53" i="59"/>
  <c r="AA53" i="59"/>
  <c r="Z53" i="59"/>
  <c r="AT52" i="59"/>
  <c r="AS52" i="59"/>
  <c r="AA52" i="59"/>
  <c r="Z52" i="59"/>
  <c r="AT51" i="59"/>
  <c r="AS51" i="59"/>
  <c r="AA51" i="59"/>
  <c r="Z51" i="59"/>
  <c r="AT50" i="59"/>
  <c r="AS50" i="59"/>
  <c r="AA50" i="59"/>
  <c r="Z50" i="59"/>
  <c r="AT49" i="59"/>
  <c r="AS49" i="59"/>
  <c r="AA49" i="59"/>
  <c r="Z49" i="59"/>
  <c r="AT48" i="59"/>
  <c r="AS48" i="59"/>
  <c r="AA48" i="59"/>
  <c r="Z48" i="59"/>
  <c r="AS47" i="59"/>
  <c r="AQ47" i="59"/>
  <c r="AP162" i="59" s="1"/>
  <c r="AO47" i="59"/>
  <c r="AN162" i="59" s="1"/>
  <c r="AM47" i="59"/>
  <c r="Z47" i="59"/>
  <c r="U47" i="59"/>
  <c r="T162" i="59" s="1"/>
  <c r="AA47" i="59"/>
  <c r="AS46" i="59"/>
  <c r="Z46" i="59"/>
  <c r="AT45" i="59"/>
  <c r="AS45" i="59"/>
  <c r="AA45" i="59"/>
  <c r="Z45" i="59"/>
  <c r="AT44" i="59"/>
  <c r="AS44" i="59"/>
  <c r="AA44" i="59"/>
  <c r="Z44" i="59"/>
  <c r="AT43" i="59"/>
  <c r="AS43" i="59"/>
  <c r="AA43" i="59"/>
  <c r="Z43" i="59"/>
  <c r="AT42" i="59"/>
  <c r="AS42" i="59"/>
  <c r="AA42" i="59"/>
  <c r="Z42" i="59"/>
  <c r="AT41" i="59"/>
  <c r="AS41" i="59"/>
  <c r="AA41" i="59"/>
  <c r="Z41" i="59"/>
  <c r="AS40" i="59"/>
  <c r="AQ40" i="59"/>
  <c r="AP160" i="59" s="1"/>
  <c r="AO40" i="59"/>
  <c r="AN160" i="59" s="1"/>
  <c r="AM40" i="59"/>
  <c r="AL160" i="59" s="1"/>
  <c r="Z40" i="59"/>
  <c r="U40" i="59"/>
  <c r="T160" i="59" s="1"/>
  <c r="R160" i="59"/>
  <c r="AT39" i="59"/>
  <c r="AS39" i="59"/>
  <c r="AA39" i="59"/>
  <c r="Z39" i="59"/>
  <c r="AT38" i="59"/>
  <c r="AS38" i="59"/>
  <c r="AA38" i="59"/>
  <c r="Z38" i="59"/>
  <c r="AS37" i="59"/>
  <c r="AQ37" i="59"/>
  <c r="AP159" i="59" s="1"/>
  <c r="AO37" i="59"/>
  <c r="AN159" i="59" s="1"/>
  <c r="AM37" i="59"/>
  <c r="AL159" i="59" s="1"/>
  <c r="Z37" i="59"/>
  <c r="U37" i="59"/>
  <c r="T159" i="59" s="1"/>
  <c r="R159" i="59"/>
  <c r="AT36" i="59"/>
  <c r="AS36" i="59"/>
  <c r="AA36" i="59"/>
  <c r="Z36" i="59"/>
  <c r="AT35" i="59"/>
  <c r="AS158" i="59" s="1"/>
  <c r="AS35" i="59"/>
  <c r="AM35" i="59"/>
  <c r="AL158" i="59" s="1"/>
  <c r="Z35" i="59"/>
  <c r="U35" i="59"/>
  <c r="T158" i="59" s="1"/>
  <c r="AA35" i="59"/>
  <c r="AT34" i="59"/>
  <c r="AS34" i="59"/>
  <c r="AA34" i="59"/>
  <c r="Z34" i="59"/>
  <c r="AT33" i="59"/>
  <c r="AS33" i="59"/>
  <c r="AA33" i="59"/>
  <c r="Z33" i="59"/>
  <c r="AT32" i="59"/>
  <c r="AS32" i="59"/>
  <c r="AS157" i="59" s="1"/>
  <c r="AA32" i="59"/>
  <c r="Z32" i="59"/>
  <c r="AT31" i="59"/>
  <c r="AS31" i="59"/>
  <c r="AA31" i="59"/>
  <c r="Z31" i="59"/>
  <c r="AS30" i="59"/>
  <c r="AQ30" i="59"/>
  <c r="AP155" i="59" s="1"/>
  <c r="AO30" i="59"/>
  <c r="AN155" i="59" s="1"/>
  <c r="AM30" i="59"/>
  <c r="AL155" i="59" s="1"/>
  <c r="Z30" i="59"/>
  <c r="U30" i="59"/>
  <c r="T155" i="59" s="1"/>
  <c r="AA30" i="59"/>
  <c r="AT29" i="59"/>
  <c r="AS29" i="59"/>
  <c r="AA29" i="59"/>
  <c r="Z29" i="59"/>
  <c r="AT28" i="59"/>
  <c r="AS28" i="59"/>
  <c r="AA28" i="59"/>
  <c r="Z28" i="59"/>
  <c r="AT27" i="59"/>
  <c r="AS27" i="59"/>
  <c r="AA27" i="59"/>
  <c r="Z27" i="59"/>
  <c r="AT26" i="59"/>
  <c r="AS26" i="59"/>
  <c r="AA26" i="59"/>
  <c r="Z26" i="59"/>
  <c r="AS25" i="59"/>
  <c r="AQ25" i="59"/>
  <c r="AP154" i="59" s="1"/>
  <c r="AO25" i="59"/>
  <c r="AT25" i="59" s="1"/>
  <c r="AS154" i="59" s="1"/>
  <c r="AM25" i="59"/>
  <c r="AL154" i="59" s="1"/>
  <c r="Z25" i="59"/>
  <c r="U25" i="59"/>
  <c r="T154" i="59" s="1"/>
  <c r="R154" i="59"/>
  <c r="AT24" i="59"/>
  <c r="AS24" i="59"/>
  <c r="AA24" i="59"/>
  <c r="Z24" i="59"/>
  <c r="AT23" i="59"/>
  <c r="AS23" i="59"/>
  <c r="AA23" i="59"/>
  <c r="Z23" i="59"/>
  <c r="AT22" i="59"/>
  <c r="AS22" i="59"/>
  <c r="AA22" i="59"/>
  <c r="Z22" i="59"/>
  <c r="AT21" i="59"/>
  <c r="AS21" i="59"/>
  <c r="AA21" i="59"/>
  <c r="Z21" i="59"/>
  <c r="AT20" i="59"/>
  <c r="AS20" i="59"/>
  <c r="AA20" i="59"/>
  <c r="Z20" i="59"/>
  <c r="AT19" i="59"/>
  <c r="AS19" i="59"/>
  <c r="AA19" i="59"/>
  <c r="Z19" i="59"/>
  <c r="AT18" i="59"/>
  <c r="AS18" i="59"/>
  <c r="AA18" i="59"/>
  <c r="Z18" i="59"/>
  <c r="AS17" i="59"/>
  <c r="AQ17" i="59"/>
  <c r="AO17" i="59"/>
  <c r="AN153" i="59" s="1"/>
  <c r="AM17" i="59"/>
  <c r="AL153" i="59" s="1"/>
  <c r="Z17" i="59"/>
  <c r="U17" i="59"/>
  <c r="T153" i="59" s="1"/>
  <c r="AA17" i="59"/>
  <c r="AT16" i="59"/>
  <c r="AS16" i="59"/>
  <c r="AA16" i="59"/>
  <c r="Z16" i="59"/>
  <c r="AT15" i="59"/>
  <c r="AS15" i="59"/>
  <c r="AA15" i="59"/>
  <c r="Z15" i="59"/>
  <c r="AT14" i="59"/>
  <c r="AS14" i="59"/>
  <c r="AA14" i="59"/>
  <c r="Z14" i="59"/>
  <c r="AT13" i="59"/>
  <c r="AS13" i="59"/>
  <c r="AA13" i="59"/>
  <c r="Z13" i="59"/>
  <c r="AT12" i="59"/>
  <c r="AS12" i="59"/>
  <c r="AA12" i="59"/>
  <c r="Z12" i="59"/>
  <c r="AT11" i="59"/>
  <c r="AS11" i="59"/>
  <c r="AA11" i="59"/>
  <c r="Z11" i="59"/>
  <c r="AT10" i="59"/>
  <c r="AS10" i="59"/>
  <c r="AA10" i="59"/>
  <c r="Z10" i="59"/>
  <c r="AS9" i="59"/>
  <c r="AQ9" i="59"/>
  <c r="AP152" i="59" s="1"/>
  <c r="AO9" i="59"/>
  <c r="AM9" i="59"/>
  <c r="AL152" i="59" s="1"/>
  <c r="Z9" i="59"/>
  <c r="U9" i="59"/>
  <c r="T152" i="59" s="1"/>
  <c r="R152" i="59"/>
  <c r="AS8" i="59"/>
  <c r="Z8" i="59"/>
  <c r="AT123" i="59" l="1"/>
  <c r="AS178" i="59" s="1"/>
  <c r="AT101" i="59"/>
  <c r="AS169" i="59" s="1"/>
  <c r="AT54" i="59"/>
  <c r="AS163" i="59" s="1"/>
  <c r="AT9" i="59"/>
  <c r="AS152" i="59" s="1"/>
  <c r="AL156" i="59"/>
  <c r="AA120" i="59"/>
  <c r="AN169" i="59"/>
  <c r="AT110" i="59"/>
  <c r="AS173" i="59" s="1"/>
  <c r="AT121" i="59"/>
  <c r="AS177" i="59" s="1"/>
  <c r="AA123" i="59"/>
  <c r="AA125" i="59"/>
  <c r="AT127" i="59"/>
  <c r="AS180" i="59" s="1"/>
  <c r="R162" i="59"/>
  <c r="AQ8" i="59"/>
  <c r="AT115" i="59"/>
  <c r="AS175" i="59" s="1"/>
  <c r="R167" i="59"/>
  <c r="AP173" i="59"/>
  <c r="AQ171" i="59" s="1"/>
  <c r="AN156" i="59"/>
  <c r="AM46" i="59"/>
  <c r="AT71" i="59"/>
  <c r="AS166" i="59" s="1"/>
  <c r="AA77" i="59"/>
  <c r="AQ106" i="59"/>
  <c r="U151" i="59"/>
  <c r="AM151" i="59"/>
  <c r="AN154" i="59"/>
  <c r="AA9" i="59"/>
  <c r="AT17" i="59"/>
  <c r="AS153" i="59" s="1"/>
  <c r="AA25" i="59"/>
  <c r="AA37" i="59"/>
  <c r="AA40" i="59"/>
  <c r="AT77" i="59"/>
  <c r="AS168" i="59" s="1"/>
  <c r="AT112" i="59"/>
  <c r="AS174" i="59" s="1"/>
  <c r="AM120" i="59"/>
  <c r="U176" i="59"/>
  <c r="AT125" i="59"/>
  <c r="AS179" i="59" s="1"/>
  <c r="R155" i="59"/>
  <c r="AL162" i="59"/>
  <c r="AM161" i="59" s="1"/>
  <c r="R177" i="59"/>
  <c r="R158" i="59"/>
  <c r="AA46" i="59"/>
  <c r="AT47" i="59"/>
  <c r="AS162" i="59" s="1"/>
  <c r="AA54" i="59"/>
  <c r="AA62" i="59"/>
  <c r="AT67" i="59"/>
  <c r="AS165" i="59" s="1"/>
  <c r="AA71" i="59"/>
  <c r="U171" i="59"/>
  <c r="AT107" i="59"/>
  <c r="AS172" i="59" s="1"/>
  <c r="R172" i="59"/>
  <c r="AP153" i="59"/>
  <c r="AQ151" i="59" s="1"/>
  <c r="U161" i="59"/>
  <c r="AT62" i="59"/>
  <c r="AS164" i="59" s="1"/>
  <c r="AA112" i="59"/>
  <c r="AP156" i="59"/>
  <c r="AM171" i="59"/>
  <c r="AM176" i="59"/>
  <c r="R156" i="59"/>
  <c r="V155" i="59" s="1"/>
  <c r="AP163" i="59"/>
  <c r="AQ161" i="59" s="1"/>
  <c r="AP178" i="59"/>
  <c r="AQ176" i="59" s="1"/>
  <c r="R180" i="59"/>
  <c r="S176" i="59" s="1"/>
  <c r="V176" i="59" s="1"/>
  <c r="U46" i="59"/>
  <c r="AO46" i="59"/>
  <c r="U120" i="59"/>
  <c r="AO120" i="59"/>
  <c r="AN152" i="59"/>
  <c r="T156" i="59"/>
  <c r="W155" i="59" s="1"/>
  <c r="AN164" i="59"/>
  <c r="AN168" i="59"/>
  <c r="AN172" i="59"/>
  <c r="AO171" i="59" s="1"/>
  <c r="AN179" i="59"/>
  <c r="AO176" i="59" s="1"/>
  <c r="R165" i="59"/>
  <c r="AM8" i="59"/>
  <c r="AM105" i="59" s="1"/>
  <c r="AT30" i="59"/>
  <c r="AS155" i="59" s="1"/>
  <c r="AS156" i="59" s="1"/>
  <c r="AT37" i="59"/>
  <c r="AS159" i="59" s="1"/>
  <c r="AQ46" i="59"/>
  <c r="AQ105" i="59" s="1"/>
  <c r="AT74" i="59"/>
  <c r="AS167" i="59" s="1"/>
  <c r="AM106" i="59"/>
  <c r="AQ120" i="59"/>
  <c r="R153" i="59"/>
  <c r="R169" i="59"/>
  <c r="R173" i="59"/>
  <c r="R175" i="59"/>
  <c r="U8" i="59"/>
  <c r="AO8" i="59"/>
  <c r="AO105" i="59" s="1"/>
  <c r="AT40" i="59"/>
  <c r="AS160" i="59" s="1"/>
  <c r="U106" i="59"/>
  <c r="AO106" i="59"/>
  <c r="AT106" i="59" s="1"/>
  <c r="AT120" i="59" l="1"/>
  <c r="W161" i="59"/>
  <c r="AT176" i="59"/>
  <c r="AO131" i="59"/>
  <c r="AO133" i="59" s="1"/>
  <c r="AO139" i="59" s="1"/>
  <c r="AM170" i="59"/>
  <c r="AM181" i="59" s="1"/>
  <c r="AM183" i="59" s="1"/>
  <c r="AM185" i="59" s="1"/>
  <c r="AT171" i="59"/>
  <c r="W171" i="59"/>
  <c r="AQ170" i="59"/>
  <c r="AQ181" i="59" s="1"/>
  <c r="AQ183" i="59" s="1"/>
  <c r="AQ185" i="59" s="1"/>
  <c r="W176" i="59"/>
  <c r="U170" i="59"/>
  <c r="U181" i="59" s="1"/>
  <c r="U183" i="59" s="1"/>
  <c r="S161" i="59"/>
  <c r="V161" i="59" s="1"/>
  <c r="AO161" i="59"/>
  <c r="S151" i="59"/>
  <c r="AT161" i="59"/>
  <c r="AM131" i="59"/>
  <c r="AM133" i="59" s="1"/>
  <c r="AM139" i="59" s="1"/>
  <c r="AO151" i="59"/>
  <c r="AA106" i="59"/>
  <c r="AQ131" i="59"/>
  <c r="AT105" i="59"/>
  <c r="U105" i="59"/>
  <c r="W151" i="59"/>
  <c r="AT8" i="59"/>
  <c r="AT151" i="59"/>
  <c r="AT46" i="59"/>
  <c r="S171" i="59"/>
  <c r="V171" i="59" s="1"/>
  <c r="AA8" i="59"/>
  <c r="N18" i="53"/>
  <c r="N15" i="53"/>
  <c r="AO170" i="59" l="1"/>
  <c r="AO181" i="59" s="1"/>
  <c r="AO183" i="59" s="1"/>
  <c r="AO185" i="59" s="1"/>
  <c r="AT170" i="59"/>
  <c r="AT181" i="59" s="1"/>
  <c r="AT183" i="59" s="1"/>
  <c r="AT185" i="59" s="1"/>
  <c r="S170" i="59"/>
  <c r="V170" i="59" s="1"/>
  <c r="V151" i="59"/>
  <c r="U186" i="59"/>
  <c r="U187" i="59" s="1"/>
  <c r="U185" i="59"/>
  <c r="U189" i="59" s="1"/>
  <c r="U190" i="59" s="1"/>
  <c r="U131" i="59"/>
  <c r="U133" i="59" s="1"/>
  <c r="W170" i="59"/>
  <c r="AA105" i="59"/>
  <c r="AT131" i="59"/>
  <c r="AQ133" i="59"/>
  <c r="N14" i="53"/>
  <c r="O10" i="53" s="1"/>
  <c r="S181" i="59" l="1"/>
  <c r="S183" i="59" s="1"/>
  <c r="S185" i="59" s="1"/>
  <c r="S189" i="59" s="1"/>
  <c r="AA131" i="59"/>
  <c r="U139" i="59"/>
  <c r="U134" i="59"/>
  <c r="W183" i="59"/>
  <c r="AQ139" i="59"/>
  <c r="AT139" i="59" s="1"/>
  <c r="AT133" i="59"/>
  <c r="X85" i="53"/>
  <c r="W86" i="53"/>
  <c r="X86" i="53"/>
  <c r="W87" i="53"/>
  <c r="X87" i="53"/>
  <c r="W88" i="53"/>
  <c r="X88" i="53"/>
  <c r="O124" i="53"/>
  <c r="O103" i="53"/>
  <c r="N81" i="53"/>
  <c r="W85" i="53" s="1"/>
  <c r="S186" i="59" l="1"/>
  <c r="V183" i="59"/>
  <c r="AA133" i="59"/>
  <c r="U140" i="59"/>
  <c r="W185" i="59"/>
  <c r="S187" i="59" l="1"/>
  <c r="S190" i="59" s="1"/>
  <c r="AA134" i="59"/>
  <c r="AA139" i="59"/>
  <c r="AA140" i="59"/>
  <c r="V185" i="59"/>
  <c r="W336" i="53" l="1"/>
  <c r="X336" i="53"/>
  <c r="W337" i="53"/>
  <c r="W338" i="53"/>
  <c r="X128" i="53"/>
  <c r="W12" i="53"/>
  <c r="X12" i="53"/>
  <c r="W13" i="53"/>
  <c r="X13" i="53"/>
  <c r="W14" i="53"/>
  <c r="X14" i="53"/>
  <c r="W24" i="53"/>
  <c r="X24" i="53"/>
  <c r="W26" i="53"/>
  <c r="X27" i="53"/>
  <c r="W28" i="53"/>
  <c r="X28" i="53"/>
  <c r="W29" i="53"/>
  <c r="X29" i="53"/>
  <c r="X30" i="53"/>
  <c r="W31" i="53"/>
  <c r="X31" i="53"/>
  <c r="W32" i="53"/>
  <c r="X32" i="53"/>
  <c r="X33" i="53"/>
  <c r="X34" i="53"/>
  <c r="W35" i="53"/>
  <c r="X35" i="53"/>
  <c r="W36" i="53"/>
  <c r="X36" i="53"/>
  <c r="X37" i="53"/>
  <c r="X38" i="53"/>
  <c r="W39" i="53"/>
  <c r="X39" i="53"/>
  <c r="X40" i="53"/>
  <c r="W41" i="53"/>
  <c r="X41" i="53"/>
  <c r="X42" i="53"/>
  <c r="W43" i="53"/>
  <c r="X43" i="53"/>
  <c r="W44" i="53"/>
  <c r="X44" i="53"/>
  <c r="W45" i="53"/>
  <c r="X45" i="53"/>
  <c r="W46" i="53"/>
  <c r="X46" i="53"/>
  <c r="X47" i="53"/>
  <c r="W48" i="53"/>
  <c r="X48" i="53"/>
  <c r="W49" i="53"/>
  <c r="X49" i="53"/>
  <c r="W50" i="53"/>
  <c r="X50" i="53"/>
  <c r="W51" i="53"/>
  <c r="X51" i="53"/>
  <c r="W52" i="53"/>
  <c r="X52" i="53"/>
  <c r="W53" i="53"/>
  <c r="X53" i="53"/>
  <c r="W54" i="53"/>
  <c r="X54" i="53"/>
  <c r="W55" i="53"/>
  <c r="X55" i="53"/>
  <c r="W56" i="53"/>
  <c r="X56" i="53"/>
  <c r="W57" i="53"/>
  <c r="X57" i="53"/>
  <c r="W58" i="53"/>
  <c r="X58" i="53"/>
  <c r="W59" i="53"/>
  <c r="X59" i="53"/>
  <c r="W60" i="53"/>
  <c r="X60" i="53"/>
  <c r="W61" i="53"/>
  <c r="X61" i="53"/>
  <c r="W62" i="53"/>
  <c r="X62" i="53"/>
  <c r="W63" i="53"/>
  <c r="X63" i="53"/>
  <c r="W64" i="53"/>
  <c r="X64" i="53"/>
  <c r="W65" i="53"/>
  <c r="X65" i="53"/>
  <c r="W66" i="53"/>
  <c r="W67" i="53"/>
  <c r="X68" i="53"/>
  <c r="W69" i="53"/>
  <c r="X69" i="53"/>
  <c r="W70" i="53"/>
  <c r="X70" i="53"/>
  <c r="W71" i="53"/>
  <c r="X71" i="53"/>
  <c r="W72" i="53"/>
  <c r="X72" i="53"/>
  <c r="W73" i="53"/>
  <c r="X73" i="53"/>
  <c r="W74" i="53"/>
  <c r="X74" i="53"/>
  <c r="W75" i="53"/>
  <c r="X75" i="53"/>
  <c r="W76" i="53"/>
  <c r="X76" i="53"/>
  <c r="W77" i="53"/>
  <c r="X77" i="53"/>
  <c r="W78" i="53"/>
  <c r="X78" i="53"/>
  <c r="X79" i="53"/>
  <c r="W80" i="53"/>
  <c r="X80" i="53"/>
  <c r="W81" i="53"/>
  <c r="X81" i="53"/>
  <c r="X82" i="53"/>
  <c r="W83" i="53"/>
  <c r="X83" i="53"/>
  <c r="W84" i="53"/>
  <c r="X84" i="53"/>
  <c r="W89" i="53"/>
  <c r="W90" i="53"/>
  <c r="X90" i="53"/>
  <c r="W91" i="53"/>
  <c r="X91" i="53"/>
  <c r="W92" i="53"/>
  <c r="X93" i="53"/>
  <c r="X94" i="53"/>
  <c r="W95" i="53"/>
  <c r="X95" i="53"/>
  <c r="X96" i="53"/>
  <c r="X97" i="53"/>
  <c r="W98" i="53"/>
  <c r="X98" i="53"/>
  <c r="W99" i="53"/>
  <c r="X99" i="53"/>
  <c r="X100" i="53"/>
  <c r="W101" i="53"/>
  <c r="X101" i="53"/>
  <c r="W102" i="53"/>
  <c r="X102" i="53"/>
  <c r="X103" i="53"/>
  <c r="W104" i="53"/>
  <c r="W105" i="53"/>
  <c r="X105" i="53"/>
  <c r="W106" i="53"/>
  <c r="X106" i="53"/>
  <c r="W107" i="53"/>
  <c r="X107" i="53"/>
  <c r="W108" i="53"/>
  <c r="W109" i="53"/>
  <c r="X109" i="53"/>
  <c r="W110" i="53"/>
  <c r="X111" i="53"/>
  <c r="W112" i="53"/>
  <c r="X112" i="53"/>
  <c r="W113" i="53"/>
  <c r="X113" i="53"/>
  <c r="X114" i="53"/>
  <c r="W115" i="53"/>
  <c r="X115" i="53"/>
  <c r="W116" i="53"/>
  <c r="X116" i="53"/>
  <c r="W117" i="53"/>
  <c r="X117" i="53"/>
  <c r="W118" i="53"/>
  <c r="X119" i="53"/>
  <c r="W120" i="53"/>
  <c r="X120" i="53"/>
  <c r="W121" i="53"/>
  <c r="X121" i="53"/>
  <c r="W122" i="53"/>
  <c r="X122" i="53"/>
  <c r="W123" i="53"/>
  <c r="X123" i="53"/>
  <c r="W124" i="53"/>
  <c r="X124" i="53"/>
  <c r="W125" i="53"/>
  <c r="X125" i="53"/>
  <c r="W126" i="53"/>
  <c r="X126" i="53"/>
  <c r="W127" i="53"/>
  <c r="X127" i="53"/>
  <c r="W128" i="53"/>
  <c r="W129" i="53"/>
  <c r="X129" i="53"/>
  <c r="W130" i="53"/>
  <c r="X130" i="53"/>
  <c r="W131" i="53"/>
  <c r="X131" i="53"/>
  <c r="W132" i="53"/>
  <c r="X132" i="53"/>
  <c r="W133" i="53"/>
  <c r="X133" i="53"/>
  <c r="W134" i="53"/>
  <c r="W135" i="53"/>
  <c r="W136" i="53"/>
  <c r="X136" i="53"/>
  <c r="W137" i="53"/>
  <c r="X137" i="53"/>
  <c r="W138" i="53"/>
  <c r="X138" i="53"/>
  <c r="W139" i="53"/>
  <c r="W140" i="53"/>
  <c r="X140" i="53"/>
  <c r="W141" i="53"/>
  <c r="X141" i="53"/>
  <c r="W142" i="53"/>
  <c r="X142" i="53"/>
  <c r="W143" i="53"/>
  <c r="W144" i="53"/>
  <c r="W145" i="53"/>
  <c r="X145" i="53"/>
  <c r="W146" i="53"/>
  <c r="X146" i="53"/>
  <c r="W147" i="53"/>
  <c r="X147" i="53"/>
  <c r="W148" i="53"/>
  <c r="X148" i="53"/>
  <c r="W149" i="53"/>
  <c r="X149" i="53"/>
  <c r="W150" i="53"/>
  <c r="W151" i="53"/>
  <c r="X152" i="53"/>
  <c r="W153" i="53"/>
  <c r="X153" i="53"/>
  <c r="W154" i="53"/>
  <c r="X154" i="53"/>
  <c r="X155" i="53"/>
  <c r="W156" i="53"/>
  <c r="X156" i="53"/>
  <c r="W157" i="53"/>
  <c r="X157" i="53"/>
  <c r="W158" i="53"/>
  <c r="X158" i="53"/>
  <c r="W159" i="53"/>
  <c r="X159" i="53"/>
  <c r="X160" i="53"/>
  <c r="W161" i="53"/>
  <c r="X161" i="53"/>
  <c r="X162" i="53"/>
  <c r="W163" i="53"/>
  <c r="X163" i="53"/>
  <c r="W164" i="53"/>
  <c r="X164" i="53"/>
  <c r="X165" i="53"/>
  <c r="W166" i="53"/>
  <c r="X166" i="53"/>
  <c r="W167" i="53"/>
  <c r="X167" i="53"/>
  <c r="W168" i="53"/>
  <c r="X168" i="53"/>
  <c r="X169" i="53"/>
  <c r="W170" i="53"/>
  <c r="X170" i="53"/>
  <c r="W171" i="53"/>
  <c r="X171" i="53"/>
  <c r="W172" i="53"/>
  <c r="X173" i="53"/>
  <c r="W174" i="53"/>
  <c r="X174" i="53"/>
  <c r="W175" i="53"/>
  <c r="X175" i="53"/>
  <c r="W176" i="53"/>
  <c r="X176" i="53"/>
  <c r="W177" i="53"/>
  <c r="X177" i="53"/>
  <c r="X178" i="53"/>
  <c r="W179" i="53"/>
  <c r="X179" i="53"/>
  <c r="W180" i="53"/>
  <c r="X180" i="53"/>
  <c r="W181" i="53"/>
  <c r="X181" i="53"/>
  <c r="W182" i="53"/>
  <c r="X182" i="53"/>
  <c r="W183" i="53"/>
  <c r="X183" i="53"/>
  <c r="X184" i="53"/>
  <c r="W185" i="53"/>
  <c r="X185" i="53"/>
  <c r="W186" i="53"/>
  <c r="X186" i="53"/>
  <c r="W187" i="53"/>
  <c r="X187" i="53"/>
  <c r="W188" i="53"/>
  <c r="X188" i="53"/>
  <c r="W189" i="53"/>
  <c r="W190" i="53"/>
  <c r="X190" i="53"/>
  <c r="W191" i="53"/>
  <c r="W192" i="53"/>
  <c r="X192" i="53"/>
  <c r="W193" i="53"/>
  <c r="X193" i="53"/>
  <c r="W194" i="53"/>
  <c r="W195" i="53"/>
  <c r="X195" i="53"/>
  <c r="W196" i="53"/>
  <c r="X196" i="53"/>
  <c r="W197" i="53"/>
  <c r="X197" i="53"/>
  <c r="W198" i="53"/>
  <c r="X198" i="53"/>
  <c r="W199" i="53"/>
  <c r="X199" i="53"/>
  <c r="W200" i="53"/>
  <c r="W201" i="53"/>
  <c r="W202" i="53"/>
  <c r="X202" i="53"/>
  <c r="W203" i="53"/>
  <c r="X203" i="53"/>
  <c r="W204" i="53"/>
  <c r="W205" i="53"/>
  <c r="X205" i="53"/>
  <c r="W206" i="53"/>
  <c r="X206" i="53"/>
  <c r="W207" i="53"/>
  <c r="X207" i="53"/>
  <c r="W208" i="53"/>
  <c r="X208" i="53"/>
  <c r="W209" i="53"/>
  <c r="W210" i="53"/>
  <c r="X210" i="53"/>
  <c r="W211" i="53"/>
  <c r="W212" i="53"/>
  <c r="X212" i="53"/>
  <c r="W213" i="53"/>
  <c r="W214" i="53"/>
  <c r="X214" i="53"/>
  <c r="W215" i="53"/>
  <c r="X215" i="53"/>
  <c r="W216" i="53"/>
  <c r="W217" i="53"/>
  <c r="X217" i="53"/>
  <c r="W218" i="53"/>
  <c r="W219" i="53"/>
  <c r="W220" i="53"/>
  <c r="X220" i="53"/>
  <c r="X221" i="53"/>
  <c r="W222" i="53"/>
  <c r="X222" i="53"/>
  <c r="W223" i="53"/>
  <c r="X223" i="53"/>
  <c r="W224" i="53"/>
  <c r="X224" i="53"/>
  <c r="W225" i="53"/>
  <c r="X225" i="53"/>
  <c r="W226" i="53"/>
  <c r="X226" i="53"/>
  <c r="W227" i="53"/>
  <c r="X227" i="53"/>
  <c r="W228" i="53"/>
  <c r="X228" i="53"/>
  <c r="W229" i="53"/>
  <c r="X229" i="53"/>
  <c r="W230" i="53"/>
  <c r="X230" i="53"/>
  <c r="W231" i="53"/>
  <c r="X231" i="53"/>
  <c r="W232" i="53"/>
  <c r="X232" i="53"/>
  <c r="X233" i="53"/>
  <c r="W234" i="53"/>
  <c r="X234" i="53"/>
  <c r="X235" i="53"/>
  <c r="W236" i="53"/>
  <c r="X236" i="53"/>
  <c r="W237" i="53"/>
  <c r="X237" i="53"/>
  <c r="W238" i="53"/>
  <c r="X238" i="53"/>
  <c r="W239" i="53"/>
  <c r="X239" i="53"/>
  <c r="W240" i="53"/>
  <c r="X240" i="53"/>
  <c r="W241" i="53"/>
  <c r="X241" i="53"/>
  <c r="W242" i="53"/>
  <c r="X242" i="53"/>
  <c r="W243" i="53"/>
  <c r="X243" i="53"/>
  <c r="W244" i="53"/>
  <c r="X244" i="53"/>
  <c r="X245" i="53"/>
  <c r="W246" i="53"/>
  <c r="X246" i="53"/>
  <c r="X247" i="53"/>
  <c r="W248" i="53"/>
  <c r="X248" i="53"/>
  <c r="W249" i="53"/>
  <c r="X249" i="53"/>
  <c r="W250" i="53"/>
  <c r="X250" i="53"/>
  <c r="W251" i="53"/>
  <c r="X251" i="53"/>
  <c r="W252" i="53"/>
  <c r="W253" i="53"/>
  <c r="X253" i="53"/>
  <c r="W254" i="53"/>
  <c r="X254" i="53"/>
  <c r="W255" i="53"/>
  <c r="X255" i="53"/>
  <c r="W256" i="53"/>
  <c r="W257" i="53"/>
  <c r="W258" i="53"/>
  <c r="X258" i="53"/>
  <c r="W259" i="53"/>
  <c r="W260" i="53"/>
  <c r="X260" i="53"/>
  <c r="W261" i="53"/>
  <c r="X261" i="53"/>
  <c r="W262" i="53"/>
  <c r="X263" i="53"/>
  <c r="X264" i="53"/>
  <c r="W265" i="53"/>
  <c r="X265" i="53"/>
  <c r="X266" i="53"/>
  <c r="X267" i="53"/>
  <c r="W268" i="53"/>
  <c r="X268" i="53"/>
  <c r="X269" i="53"/>
  <c r="W270" i="53"/>
  <c r="X270" i="53"/>
  <c r="X271" i="53"/>
  <c r="W272" i="53"/>
  <c r="X272" i="53"/>
  <c r="W273" i="53"/>
  <c r="W274" i="53"/>
  <c r="X274" i="53"/>
  <c r="W275" i="53"/>
  <c r="X276" i="53"/>
  <c r="W277" i="53"/>
  <c r="X277" i="53"/>
  <c r="W278" i="53"/>
  <c r="X278" i="53"/>
  <c r="W279" i="53"/>
  <c r="X279" i="53"/>
  <c r="W280" i="53"/>
  <c r="X280" i="53"/>
  <c r="W281" i="53"/>
  <c r="X281" i="53"/>
  <c r="W282" i="53"/>
  <c r="X282" i="53"/>
  <c r="W283" i="53"/>
  <c r="X283" i="53"/>
  <c r="W284" i="53"/>
  <c r="X284" i="53"/>
  <c r="W285" i="53"/>
  <c r="X285" i="53"/>
  <c r="W286" i="53"/>
  <c r="W287" i="53"/>
  <c r="X287" i="53"/>
  <c r="W288" i="53"/>
  <c r="W289" i="53"/>
  <c r="X289" i="53"/>
  <c r="W290" i="53"/>
  <c r="X290" i="53"/>
  <c r="W291" i="53"/>
  <c r="W292" i="53"/>
  <c r="X292" i="53"/>
  <c r="W293" i="53"/>
  <c r="X293" i="53"/>
  <c r="W294" i="53"/>
  <c r="X294" i="53"/>
  <c r="W295" i="53"/>
  <c r="X295" i="53"/>
  <c r="W296" i="53"/>
  <c r="X296" i="53"/>
  <c r="W297" i="53"/>
  <c r="X297" i="53"/>
  <c r="W298" i="53"/>
  <c r="X298" i="53"/>
  <c r="W299" i="53"/>
  <c r="X299" i="53"/>
  <c r="W300" i="53"/>
  <c r="X300" i="53"/>
  <c r="W301" i="53"/>
  <c r="W302" i="53"/>
  <c r="X302" i="53"/>
  <c r="W303" i="53"/>
  <c r="X303" i="53"/>
  <c r="W304" i="53"/>
  <c r="X304" i="53"/>
  <c r="W305" i="53"/>
  <c r="X305" i="53"/>
  <c r="W306" i="53"/>
  <c r="W307" i="53"/>
  <c r="X307" i="53"/>
  <c r="W308" i="53"/>
  <c r="X308" i="53"/>
  <c r="W309" i="53"/>
  <c r="X309" i="53"/>
  <c r="W310" i="53"/>
  <c r="W311" i="53"/>
  <c r="X311" i="53"/>
  <c r="W312" i="53"/>
  <c r="X312" i="53"/>
  <c r="W313" i="53"/>
  <c r="W314" i="53"/>
  <c r="X314" i="53"/>
  <c r="W315" i="53"/>
  <c r="X315" i="53"/>
  <c r="W316" i="53"/>
  <c r="X316" i="53"/>
  <c r="W317" i="53"/>
  <c r="X317" i="53"/>
  <c r="W318" i="53"/>
  <c r="X318" i="53"/>
  <c r="W319" i="53"/>
  <c r="X319" i="53"/>
  <c r="W320" i="53"/>
  <c r="X320" i="53"/>
  <c r="W322" i="53"/>
  <c r="W323" i="53"/>
  <c r="X323" i="53"/>
  <c r="W324" i="53"/>
  <c r="W325" i="53"/>
  <c r="X325" i="53"/>
  <c r="W326" i="53"/>
  <c r="W327" i="53"/>
  <c r="X327" i="53"/>
  <c r="W328" i="53"/>
  <c r="X328" i="53"/>
  <c r="W329" i="53"/>
  <c r="X329" i="53"/>
  <c r="W330" i="53"/>
  <c r="W331" i="53"/>
  <c r="X331" i="53"/>
  <c r="W332" i="53"/>
  <c r="W333" i="53"/>
  <c r="X333" i="53"/>
  <c r="W334" i="53"/>
  <c r="X334" i="53"/>
  <c r="W335" i="53"/>
  <c r="X335" i="53"/>
  <c r="W11" i="53" l="1"/>
  <c r="X11" i="53"/>
  <c r="X259" i="53"/>
  <c r="N165" i="53"/>
  <c r="W169" i="53" s="1"/>
  <c r="N47" i="53"/>
  <c r="W47" i="53" s="1"/>
  <c r="N42" i="53"/>
  <c r="W42" i="53" s="1"/>
  <c r="W10" i="53" l="1"/>
  <c r="O297" i="53" l="1"/>
  <c r="X301" i="53" s="1"/>
  <c r="N115" i="53"/>
  <c r="N99" i="53"/>
  <c r="W103" i="53" s="1"/>
  <c r="W119" i="53" l="1"/>
  <c r="O114" i="53"/>
  <c r="O326" i="53"/>
  <c r="X330" i="53" s="1"/>
  <c r="O135" i="53" l="1"/>
  <c r="X139" i="53" s="1"/>
  <c r="O131" i="53"/>
  <c r="X135" i="53" s="1"/>
  <c r="N267" i="53"/>
  <c r="W271" i="53" s="1"/>
  <c r="W269" i="53" l="1"/>
  <c r="O309" i="53" l="1"/>
  <c r="X313" i="53" s="1"/>
  <c r="N27" i="53" l="1"/>
  <c r="W27" i="53" s="1"/>
  <c r="N30" i="53"/>
  <c r="W30" i="53" s="1"/>
  <c r="N34" i="53"/>
  <c r="N38" i="53"/>
  <c r="W38" i="53" s="1"/>
  <c r="N40" i="53"/>
  <c r="W40" i="53" s="1"/>
  <c r="W34" i="53" l="1"/>
  <c r="N33" i="53"/>
  <c r="W33" i="53" s="1"/>
  <c r="N37" i="53"/>
  <c r="W37" i="53" s="1"/>
  <c r="O253" i="53" l="1"/>
  <c r="O85" i="53"/>
  <c r="X89" i="53" s="1"/>
  <c r="W9" i="53"/>
  <c r="X257" i="53" l="1"/>
  <c r="O328" i="53"/>
  <c r="X332" i="53" s="1"/>
  <c r="O322" i="53"/>
  <c r="X326" i="53" s="1"/>
  <c r="X310" i="53"/>
  <c r="O302" i="53"/>
  <c r="X306" i="53" s="1"/>
  <c r="O287" i="53"/>
  <c r="X291" i="53" s="1"/>
  <c r="O284" i="53"/>
  <c r="X288" i="53" s="1"/>
  <c r="O279" i="53"/>
  <c r="N272" i="53"/>
  <c r="W276" i="53" s="1"/>
  <c r="N265" i="53"/>
  <c r="W267" i="53" s="1"/>
  <c r="N263" i="53"/>
  <c r="N260" i="53"/>
  <c r="W264" i="53" s="1"/>
  <c r="O248" i="53"/>
  <c r="X252" i="53" s="1"/>
  <c r="N243" i="53"/>
  <c r="W247" i="53" s="1"/>
  <c r="N241" i="53"/>
  <c r="W245" i="53" s="1"/>
  <c r="N231" i="53"/>
  <c r="W235" i="53" s="1"/>
  <c r="N217" i="53"/>
  <c r="W221" i="53" s="1"/>
  <c r="O209" i="53"/>
  <c r="X213" i="53" s="1"/>
  <c r="O207" i="53"/>
  <c r="X211" i="53" s="1"/>
  <c r="O205" i="53"/>
  <c r="X209" i="53" s="1"/>
  <c r="O200" i="53"/>
  <c r="X204" i="53" s="1"/>
  <c r="O197" i="53"/>
  <c r="O190" i="53"/>
  <c r="X194" i="53" s="1"/>
  <c r="O187" i="53"/>
  <c r="X191" i="53" s="1"/>
  <c r="O185" i="53"/>
  <c r="X189" i="53" s="1"/>
  <c r="N180" i="53"/>
  <c r="W184" i="53" s="1"/>
  <c r="N169" i="53"/>
  <c r="W173" i="53" s="1"/>
  <c r="N158" i="53"/>
  <c r="W162" i="53" s="1"/>
  <c r="N151" i="53"/>
  <c r="W155" i="53" s="1"/>
  <c r="O140" i="53"/>
  <c r="X144" i="53" s="1"/>
  <c r="N110" i="53"/>
  <c r="W114" i="53" s="1"/>
  <c r="N107" i="53"/>
  <c r="W111" i="53" s="1"/>
  <c r="O101" i="53"/>
  <c r="X104" i="53" s="1"/>
  <c r="N96" i="53"/>
  <c r="W100" i="53" s="1"/>
  <c r="N93" i="53"/>
  <c r="W97" i="53" s="1"/>
  <c r="N90" i="53"/>
  <c r="W94" i="53" s="1"/>
  <c r="N78" i="53"/>
  <c r="W82" i="53" s="1"/>
  <c r="N75" i="53"/>
  <c r="W79" i="53" s="1"/>
  <c r="N64" i="53"/>
  <c r="X10" i="53"/>
  <c r="N262" i="53" l="1"/>
  <c r="W266" i="53" s="1"/>
  <c r="X201" i="53"/>
  <c r="O196" i="53"/>
  <c r="X200" i="53" s="1"/>
  <c r="W68" i="53"/>
  <c r="O63" i="53"/>
  <c r="O333" i="53"/>
  <c r="X324" i="53"/>
  <c r="X26" i="53"/>
  <c r="O282" i="53"/>
  <c r="X286" i="53" s="1"/>
  <c r="N92" i="53"/>
  <c r="W96" i="53" s="1"/>
  <c r="X118" i="53"/>
  <c r="N370" i="53"/>
  <c r="N259" i="53"/>
  <c r="W263" i="53" s="1"/>
  <c r="N148" i="53"/>
  <c r="W152" i="53" s="1"/>
  <c r="O139" i="53"/>
  <c r="X143" i="53" s="1"/>
  <c r="N156" i="53"/>
  <c r="W160" i="53" s="1"/>
  <c r="N89" i="53"/>
  <c r="W93" i="53" s="1"/>
  <c r="N174" i="53"/>
  <c r="W178" i="53" s="1"/>
  <c r="O106" i="53"/>
  <c r="X110" i="53" s="1"/>
  <c r="O271" i="53"/>
  <c r="X275" i="53" s="1"/>
  <c r="O305" i="53"/>
  <c r="N229" i="53"/>
  <c r="W233" i="53" s="1"/>
  <c r="O130" i="53"/>
  <c r="X134" i="53" s="1"/>
  <c r="X67" i="53" l="1"/>
  <c r="X337" i="53"/>
  <c r="X108" i="53"/>
  <c r="O258" i="53"/>
  <c r="O269" i="53"/>
  <c r="X273" i="53" s="1"/>
  <c r="O168" i="53"/>
  <c r="X172" i="53" s="1"/>
  <c r="O88" i="53"/>
  <c r="X92" i="53" s="1"/>
  <c r="X262" i="53" l="1"/>
  <c r="O252" i="53"/>
  <c r="X256" i="53" s="1"/>
  <c r="O62" i="53"/>
  <c r="X66" i="53" s="1"/>
  <c r="O9" i="53"/>
  <c r="X9" i="53" s="1"/>
  <c r="P362" i="53" l="1"/>
  <c r="P360" i="53"/>
  <c r="P355" i="53"/>
  <c r="P343" i="53"/>
  <c r="N362" i="53"/>
  <c r="N359" i="53"/>
  <c r="N346" i="53"/>
  <c r="N348" i="53"/>
  <c r="N355" i="53"/>
  <c r="N343" i="53"/>
  <c r="P347" i="53" l="1"/>
  <c r="P349" i="53"/>
  <c r="N349" i="53"/>
  <c r="P348" i="53" l="1"/>
  <c r="P359" i="53" l="1"/>
  <c r="P346" i="53" l="1"/>
  <c r="N353" i="53" l="1"/>
  <c r="P353" i="53"/>
  <c r="P350" i="53"/>
  <c r="N350" i="53"/>
  <c r="N347" i="53"/>
  <c r="N371" i="53" l="1"/>
  <c r="N365" i="53"/>
  <c r="N364" i="53"/>
  <c r="N360" i="53"/>
  <c r="N354" i="53"/>
  <c r="N361" i="53" l="1"/>
  <c r="N351" i="53"/>
  <c r="N363" i="53"/>
  <c r="N345" i="53" l="1"/>
  <c r="P371" i="53" l="1"/>
  <c r="P369" i="53"/>
  <c r="P365" i="53"/>
  <c r="P364" i="53"/>
  <c r="P354" i="53"/>
  <c r="P370" i="53" l="1"/>
  <c r="P373" i="53" s="1"/>
  <c r="P361" i="53"/>
  <c r="P363" i="53"/>
  <c r="P351" i="53"/>
  <c r="P358" i="53"/>
  <c r="P368" i="53" l="1"/>
  <c r="Q373" i="53"/>
  <c r="P366" i="53"/>
  <c r="P374" i="53" s="1"/>
  <c r="P345" i="53"/>
  <c r="P352" i="53"/>
  <c r="Q366" i="53" l="1"/>
  <c r="P356" i="53"/>
  <c r="Q374" i="53"/>
  <c r="Q335" i="53"/>
  <c r="Q356" i="53" l="1"/>
  <c r="O215" i="53" l="1"/>
  <c r="X219" i="53" s="1"/>
  <c r="O214" i="53" l="1"/>
  <c r="X218" i="53" l="1"/>
  <c r="O317" i="53"/>
  <c r="N358" i="53"/>
  <c r="N366" i="53" s="1"/>
  <c r="X322" i="53" l="1"/>
  <c r="N369" i="53"/>
  <c r="O334" i="53"/>
  <c r="X338" i="53" s="1"/>
  <c r="O366" i="53"/>
  <c r="N161" i="53" l="1"/>
  <c r="W165" i="53" s="1"/>
  <c r="O147" i="53" l="1"/>
  <c r="X151" i="53" s="1"/>
  <c r="O146" i="53" l="1"/>
  <c r="X150" i="53" s="1"/>
  <c r="O212" i="53" l="1"/>
  <c r="X216" i="53" s="1"/>
  <c r="N352" i="53"/>
  <c r="N356" i="53" s="1"/>
  <c r="O356" i="53" l="1"/>
  <c r="O335" i="53"/>
  <c r="N372" i="53" s="1"/>
  <c r="N368" i="53" l="1"/>
  <c r="N373" i="53"/>
  <c r="O373" i="53" l="1"/>
  <c r="N374" i="53"/>
  <c r="O374" i="53" s="1"/>
</calcChain>
</file>

<file path=xl/sharedStrings.xml><?xml version="1.0" encoding="utf-8"?>
<sst xmlns="http://schemas.openxmlformats.org/spreadsheetml/2006/main" count="1442" uniqueCount="974">
  <si>
    <t xml:space="preserve"> </t>
  </si>
  <si>
    <t>가.수수료수익</t>
  </si>
  <si>
    <t>라.이자수익</t>
  </si>
  <si>
    <t>사.기타의 영업수익</t>
  </si>
  <si>
    <t>가.수수료비용</t>
  </si>
  <si>
    <t>라.이자비용</t>
  </si>
  <si>
    <t>바.외환거래손실</t>
  </si>
  <si>
    <t>사.판매비와관리비</t>
  </si>
  <si>
    <t>1) 급여</t>
  </si>
  <si>
    <t>2) 퇴직급여</t>
  </si>
  <si>
    <t>3) 복리후생비</t>
  </si>
  <si>
    <t>4) 전산운용비</t>
  </si>
  <si>
    <t>5) 임차료</t>
  </si>
  <si>
    <t>6) 지급수수료</t>
  </si>
  <si>
    <t>7) 접대비</t>
  </si>
  <si>
    <t>8) 광고선전비</t>
  </si>
  <si>
    <t>9) 감가상각비</t>
  </si>
  <si>
    <t>10) 조사연구비</t>
  </si>
  <si>
    <t>11) 연수비</t>
  </si>
  <si>
    <t>12) 무형자산상각비</t>
  </si>
  <si>
    <t>13) 세금과공과금</t>
  </si>
  <si>
    <t>14) 판매부대비</t>
  </si>
  <si>
    <t>15) 수도광열및사옥관리비</t>
  </si>
  <si>
    <t>16) 회의비</t>
  </si>
  <si>
    <t>17) 여비교통비</t>
  </si>
  <si>
    <t>18) 도서인쇄비</t>
  </si>
  <si>
    <t>19) 차량유지비</t>
  </si>
  <si>
    <t>20) 소모품비</t>
  </si>
  <si>
    <t>21) 보험료</t>
  </si>
  <si>
    <t>22) 행사비</t>
  </si>
  <si>
    <t>23) 기타</t>
  </si>
  <si>
    <t xml:space="preserve">계  정  과   목  </t>
  </si>
  <si>
    <t>1) 현금</t>
  </si>
  <si>
    <t>나.예치금</t>
  </si>
  <si>
    <t>1) 청약예치금</t>
  </si>
  <si>
    <t>2) 투자자예탁금별도예치금(예금)</t>
  </si>
  <si>
    <t>① 집합투자증권투자자예수분</t>
  </si>
  <si>
    <t>① 일반예수분-신탁</t>
  </si>
  <si>
    <t>① 자기분(해외)</t>
  </si>
  <si>
    <t>② 투자자분(해외)</t>
  </si>
  <si>
    <t>a.해외위탁거래예치금(FCM)</t>
  </si>
  <si>
    <t>b.해외위탁거래예치금(은행)</t>
  </si>
  <si>
    <t>1) 주식</t>
  </si>
  <si>
    <t>1) 신용거래융자금</t>
  </si>
  <si>
    <t>① 자기신용융자금</t>
  </si>
  <si>
    <t>② 유통금융융자금</t>
  </si>
  <si>
    <t>2) 증권담보대출금</t>
  </si>
  <si>
    <t>① 예탁담보대출금</t>
  </si>
  <si>
    <t>② 매도담보대출금</t>
  </si>
  <si>
    <t>1) 임직원대여금</t>
  </si>
  <si>
    <t>② 주택매입자금장기대여금</t>
  </si>
  <si>
    <t>③ 주택전세자금장기대여금</t>
  </si>
  <si>
    <t>2) 기타대여금</t>
  </si>
  <si>
    <t>가.유형자산</t>
  </si>
  <si>
    <t>1) 차량운반구</t>
  </si>
  <si>
    <t>2) 비품</t>
  </si>
  <si>
    <t>( 차량운반구감가상각누계액 )</t>
  </si>
  <si>
    <t>( 비품감가상각누계액 )</t>
  </si>
  <si>
    <t>가.무형자산</t>
  </si>
  <si>
    <t>1) 골프회원권</t>
  </si>
  <si>
    <t>2) 회원권(기타)</t>
  </si>
  <si>
    <t>3) 소프트웨어</t>
  </si>
  <si>
    <t>4) 산업재산권</t>
  </si>
  <si>
    <t>5) 기타무형자산</t>
  </si>
  <si>
    <t>가.미수금</t>
  </si>
  <si>
    <t>1) 자기매매미수금</t>
  </si>
  <si>
    <t>① 주식미수금</t>
  </si>
  <si>
    <t>② 채권미수금</t>
  </si>
  <si>
    <t>③ 장내파생상품미수금</t>
  </si>
  <si>
    <t>a.국내선물</t>
  </si>
  <si>
    <t>b.해외선물</t>
  </si>
  <si>
    <t>2) 위탁매매미수금</t>
  </si>
  <si>
    <t>② 장내파생상품미수금</t>
  </si>
  <si>
    <t>a.해외선물</t>
  </si>
  <si>
    <t>b.국내선물</t>
  </si>
  <si>
    <t>나.미수수익</t>
  </si>
  <si>
    <t>1) 미수수수료</t>
  </si>
  <si>
    <t>① 미수수탁수수료</t>
  </si>
  <si>
    <t>② 미수인수및주선수수료</t>
  </si>
  <si>
    <t>③ 미수투자일임수수료</t>
  </si>
  <si>
    <t>2) 미수이자</t>
  </si>
  <si>
    <t>① 미수신용거래융자이자</t>
  </si>
  <si>
    <t>② 미수채권이자</t>
  </si>
  <si>
    <t>a.미수예탁담보이자</t>
  </si>
  <si>
    <t>b.미수매도담보이자</t>
  </si>
  <si>
    <t>1) 채권경과이자</t>
  </si>
  <si>
    <t>2) 기타선급금</t>
  </si>
  <si>
    <t>1) 선급이자</t>
  </si>
  <si>
    <t>2) 선급보험료</t>
  </si>
  <si>
    <t>1) 임차보증금</t>
  </si>
  <si>
    <t>1) 미회수채권-타행환</t>
  </si>
  <si>
    <t>2) 미회수채권-전자금융</t>
  </si>
  <si>
    <t>1) 미수금대손충당금</t>
  </si>
  <si>
    <t>2) 미수수익대손충당금</t>
  </si>
  <si>
    <t>자     산     총     계</t>
  </si>
  <si>
    <t>부채</t>
  </si>
  <si>
    <t>Ⅰ.예수부채</t>
  </si>
  <si>
    <t>가.투자자예수금</t>
  </si>
  <si>
    <t>① 국내선물예수금</t>
  </si>
  <si>
    <t>② 해외선물예수금-외화</t>
  </si>
  <si>
    <t>a.해외선물옵션예수금 (USD)</t>
  </si>
  <si>
    <t>b.해외선물옵션예수금 (JPY)</t>
  </si>
  <si>
    <t>c.해외선물옵션예수금 (HKD)</t>
  </si>
  <si>
    <t>d.해외선물옵션예수금 (EUR)</t>
  </si>
  <si>
    <t>e.해외선물옵션예수금 (GBP)</t>
  </si>
  <si>
    <t>f.해외선물옵션예수금 (SGD)</t>
  </si>
  <si>
    <t>g.해외선물옵션예수금 (CHF)</t>
  </si>
  <si>
    <t>h.해외선물옵션예수금 (CAD)</t>
  </si>
  <si>
    <t>③ FX마진예수금-외화</t>
  </si>
  <si>
    <t>a.FX마진예수금(USD)</t>
  </si>
  <si>
    <t>① 청약자예수금-주간사</t>
  </si>
  <si>
    <t>나.수입담보금</t>
  </si>
  <si>
    <t>1) 신용대주담보금</t>
  </si>
  <si>
    <t>2) 국채·지방채</t>
  </si>
  <si>
    <t>가.콜머니</t>
  </si>
  <si>
    <t>나.차입금</t>
  </si>
  <si>
    <t>1) 증금차입금</t>
  </si>
  <si>
    <t>① 유통금융차입금</t>
  </si>
  <si>
    <t>② 담보금융지원차입금</t>
  </si>
  <si>
    <t>1) 환매조건부채권매도(대고객)</t>
  </si>
  <si>
    <t>2) 환매조건부채권매도(기관RP)</t>
  </si>
  <si>
    <t>가.미지급법인세(법인세)</t>
  </si>
  <si>
    <t>1) 미지급채무-전자금융</t>
  </si>
  <si>
    <t>1) 미지급비용법인카드분</t>
  </si>
  <si>
    <t>2) 미지급비용미지급이자</t>
  </si>
  <si>
    <t>3) 미지급비용개인카드분</t>
  </si>
  <si>
    <t>4) 미지급비용거래소회비등</t>
  </si>
  <si>
    <t>5) 미지급비용-성과급</t>
  </si>
  <si>
    <t>1) 예수금(국민연금)</t>
  </si>
  <si>
    <t>2) 예수금(의료보험료)</t>
  </si>
  <si>
    <t>3) 예수금(고용보험료)</t>
  </si>
  <si>
    <t>4) 대출관련인지대</t>
  </si>
  <si>
    <t>부     채     총     계</t>
  </si>
  <si>
    <t>자본</t>
  </si>
  <si>
    <t>가.보통주자본금</t>
  </si>
  <si>
    <t>가.주식발행초과금</t>
  </si>
  <si>
    <t>나.자기주식처분이익</t>
  </si>
  <si>
    <t>다.기타자본잉여금</t>
  </si>
  <si>
    <t>가.자기주식</t>
  </si>
  <si>
    <t>가.이익준비금</t>
  </si>
  <si>
    <t>나.대손준비금</t>
  </si>
  <si>
    <t>자     본     총     계</t>
  </si>
  <si>
    <t>부 채  와  자 본  총 계</t>
  </si>
  <si>
    <t>3) 대차거래이행보증금</t>
    <phoneticPr fontId="18" type="noConversion"/>
  </si>
  <si>
    <t>4) 장내파생상품거래예치금</t>
    <phoneticPr fontId="18" type="noConversion"/>
  </si>
  <si>
    <t>3) 미수배당금</t>
    <phoneticPr fontId="18" type="noConversion"/>
  </si>
  <si>
    <t>4) 기타미수수익</t>
    <phoneticPr fontId="18" type="noConversion"/>
  </si>
  <si>
    <t>① 자기분</t>
    <phoneticPr fontId="18" type="noConversion"/>
  </si>
  <si>
    <t>2) 기업어음증권(CP)차입금</t>
    <phoneticPr fontId="18" type="noConversion"/>
  </si>
  <si>
    <t>가.마일리지충당부채</t>
    <phoneticPr fontId="18" type="noConversion"/>
  </si>
  <si>
    <t>a.해외자기거래예치금(FCM)</t>
    <phoneticPr fontId="18" type="noConversion"/>
  </si>
  <si>
    <t>1) 위탁자예수금(원화)</t>
    <phoneticPr fontId="18" type="noConversion"/>
  </si>
  <si>
    <t>2) 위탁자예수금(외화)</t>
    <phoneticPr fontId="18" type="noConversion"/>
  </si>
  <si>
    <t>3) 장내파생상품거래예수금</t>
    <phoneticPr fontId="18" type="noConversion"/>
  </si>
  <si>
    <t>4) 청약자예수금</t>
    <phoneticPr fontId="18" type="noConversion"/>
  </si>
  <si>
    <t>6) 미지급비용-연차충당부채</t>
    <phoneticPr fontId="18" type="noConversion"/>
  </si>
  <si>
    <t>7) 미지급비용-FCM수수료(EUREX)</t>
    <phoneticPr fontId="18" type="noConversion"/>
  </si>
  <si>
    <t>8) 미지급비용  기타</t>
    <phoneticPr fontId="18" type="noConversion"/>
  </si>
  <si>
    <t>3) 장내거래미수금(거래일)</t>
    <phoneticPr fontId="18" type="noConversion"/>
  </si>
  <si>
    <t>① 고객미수금</t>
    <phoneticPr fontId="18" type="noConversion"/>
  </si>
  <si>
    <t>② 한국거래소미수금</t>
    <phoneticPr fontId="18" type="noConversion"/>
  </si>
  <si>
    <t>5) 해외미수금</t>
    <phoneticPr fontId="18" type="noConversion"/>
  </si>
  <si>
    <t>4) 기타미수금</t>
    <phoneticPr fontId="18" type="noConversion"/>
  </si>
  <si>
    <t>② 청약자예수금-일반</t>
    <phoneticPr fontId="18" type="noConversion"/>
  </si>
  <si>
    <t>3) 특수채</t>
    <phoneticPr fontId="18" type="noConversion"/>
  </si>
  <si>
    <t>2) 보통예금</t>
    <phoneticPr fontId="18" type="noConversion"/>
  </si>
  <si>
    <t>3) 당좌예금</t>
    <phoneticPr fontId="18" type="noConversion"/>
  </si>
  <si>
    <t>4) 외화예금</t>
    <phoneticPr fontId="18" type="noConversion"/>
  </si>
  <si>
    <t>STATEMENTS OF COMPREHENSIVE INCOME</t>
  </si>
  <si>
    <t>STATEMENTS OF FINANCIAL POSITION</t>
  </si>
  <si>
    <t> (Korean Won)</t>
  </si>
  <si>
    <t>2.Deposits</t>
    <phoneticPr fontId="18" type="noConversion"/>
  </si>
  <si>
    <t>1) Subscription deposits</t>
    <phoneticPr fontId="18" type="noConversion"/>
  </si>
  <si>
    <t>② 투자자분</t>
  </si>
  <si>
    <t>④ 기타</t>
  </si>
  <si>
    <t>① 외화주식</t>
    <phoneticPr fontId="18" type="noConversion"/>
  </si>
  <si>
    <t>3) 선급수수료</t>
    <phoneticPr fontId="18" type="noConversion"/>
  </si>
  <si>
    <t>4) 기타선급비용</t>
    <phoneticPr fontId="18" type="noConversion"/>
  </si>
  <si>
    <t>다.보증금</t>
    <phoneticPr fontId="18" type="noConversion"/>
  </si>
  <si>
    <t>라.미회수채권</t>
    <phoneticPr fontId="18" type="noConversion"/>
  </si>
  <si>
    <t>마.대손충당금</t>
    <phoneticPr fontId="18" type="noConversion"/>
  </si>
  <si>
    <t>바.현재가치조정차금</t>
    <phoneticPr fontId="18" type="noConversion"/>
  </si>
  <si>
    <t>가.선급금</t>
    <phoneticPr fontId="18" type="noConversion"/>
  </si>
  <si>
    <t>나.선급비용</t>
    <phoneticPr fontId="18" type="noConversion"/>
  </si>
  <si>
    <t>가.선수금</t>
    <phoneticPr fontId="18" type="noConversion"/>
  </si>
  <si>
    <t>나.선수수익</t>
    <phoneticPr fontId="18" type="noConversion"/>
  </si>
  <si>
    <t>1) 회원보증금</t>
    <phoneticPr fontId="18" type="noConversion"/>
  </si>
  <si>
    <t>2) 기타보증금</t>
    <phoneticPr fontId="18" type="noConversion"/>
  </si>
  <si>
    <t>4) 기타차입금</t>
    <phoneticPr fontId="18" type="noConversion"/>
  </si>
  <si>
    <t>3) 전자단기사채차입금</t>
    <phoneticPr fontId="54" type="noConversion"/>
  </si>
  <si>
    <t>가.미지급배당금</t>
    <phoneticPr fontId="54" type="noConversion"/>
  </si>
  <si>
    <t>나.미지급채무</t>
    <phoneticPr fontId="54" type="noConversion"/>
  </si>
  <si>
    <t>다.미지급금</t>
    <phoneticPr fontId="54" type="noConversion"/>
  </si>
  <si>
    <t>라.미지급비용</t>
    <phoneticPr fontId="54" type="noConversion"/>
  </si>
  <si>
    <t>5) 계좌개설인지대</t>
    <phoneticPr fontId="54" type="noConversion"/>
  </si>
  <si>
    <t>④ 기타</t>
    <phoneticPr fontId="54" type="noConversion"/>
  </si>
  <si>
    <t>5) MMDA</t>
    <phoneticPr fontId="54" type="noConversion"/>
  </si>
  <si>
    <t>Ⅴ.영업외비용</t>
    <phoneticPr fontId="54" type="noConversion"/>
  </si>
  <si>
    <t>Ⅰ.영업수익</t>
    <phoneticPr fontId="54" type="noConversion"/>
  </si>
  <si>
    <t>Ⅰ.OPERATING INCOME</t>
    <phoneticPr fontId="54" type="noConversion"/>
  </si>
  <si>
    <t>Ⅰ.현금및예치금</t>
    <phoneticPr fontId="54" type="noConversion"/>
  </si>
  <si>
    <t>Ⅰ.자본금</t>
    <phoneticPr fontId="54" type="noConversion"/>
  </si>
  <si>
    <t>Ⅱ.자본잉여금</t>
    <phoneticPr fontId="54" type="noConversion"/>
  </si>
  <si>
    <t>Ⅲ.자본조정</t>
    <phoneticPr fontId="54" type="noConversion"/>
  </si>
  <si>
    <t>3) Electronic Short-Term bond issued</t>
  </si>
  <si>
    <t>1.Accrued dividends</t>
  </si>
  <si>
    <t>6) 예수금(기타)</t>
  </si>
  <si>
    <t>6) 예수금(기타)</t>
    <phoneticPr fontId="54" type="noConversion"/>
  </si>
  <si>
    <t>5) 계좌개설인지대</t>
  </si>
  <si>
    <t>③ 미수기업어음증권이자</t>
    <phoneticPr fontId="54" type="noConversion"/>
  </si>
  <si>
    <r>
      <rPr>
        <sz val="9"/>
        <color theme="1"/>
        <rFont val="맑은 고딕"/>
        <family val="3"/>
        <charset val="129"/>
      </rPr>
      <t>④</t>
    </r>
    <r>
      <rPr>
        <sz val="9"/>
        <color theme="1"/>
        <rFont val="맑은 고딕"/>
        <family val="3"/>
        <charset val="129"/>
        <scheme val="minor"/>
      </rPr>
      <t xml:space="preserve"> 미수전자단기사채이자</t>
    </r>
    <phoneticPr fontId="54" type="noConversion"/>
  </si>
  <si>
    <t>③ 미수기업어음증권이자</t>
  </si>
  <si>
    <t>④ 미수전자단기사채이자</t>
  </si>
  <si>
    <t>e BEST INVESTMENT SECURITIES CO., LTD</t>
  </si>
  <si>
    <t>i.해외선물옵션예수금 (CNY)</t>
  </si>
  <si>
    <t>② 장내파생상품거래분-신탁</t>
    <phoneticPr fontId="18" type="noConversion"/>
  </si>
  <si>
    <t>다.선급제세</t>
    <phoneticPr fontId="54" type="noConversion"/>
  </si>
  <si>
    <t>1) 기타선급제세</t>
    <phoneticPr fontId="54" type="noConversion"/>
  </si>
  <si>
    <t>마.보증금</t>
    <phoneticPr fontId="18" type="noConversion"/>
  </si>
  <si>
    <t>1) 미수미결제현물환</t>
    <phoneticPr fontId="54" type="noConversion"/>
  </si>
  <si>
    <t>라.기타외화자산</t>
    <phoneticPr fontId="54" type="noConversion"/>
  </si>
  <si>
    <t>5) 장내파생상품매매증거금</t>
    <phoneticPr fontId="18" type="noConversion"/>
  </si>
  <si>
    <t>① 자기분(국내)</t>
    <phoneticPr fontId="54" type="noConversion"/>
  </si>
  <si>
    <t>a.KOSPI200 자기매매증거금</t>
    <phoneticPr fontId="18" type="noConversion"/>
  </si>
  <si>
    <t>④ 외국환미수금</t>
    <phoneticPr fontId="54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</si>
  <si>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기타</t>
    </r>
    <phoneticPr fontId="54" type="noConversion"/>
  </si>
  <si>
    <t>2) 대여담보금</t>
    <phoneticPr fontId="54" type="noConversion"/>
  </si>
  <si>
    <t>① ETJ 예치금</t>
  </si>
  <si>
    <t>⑤ 미수대출채권이자</t>
  </si>
  <si>
    <t>⑥ 미수증권담보대출이자</t>
  </si>
  <si>
    <t>나.유형자산관련비용</t>
    <phoneticPr fontId="54" type="noConversion"/>
  </si>
  <si>
    <t>다.무형자산관련비용</t>
    <phoneticPr fontId="18" type="noConversion"/>
  </si>
  <si>
    <t>2) 출자금</t>
    <phoneticPr fontId="54" type="noConversion"/>
  </si>
  <si>
    <t>3) 신주인수권증서</t>
    <phoneticPr fontId="54" type="noConversion"/>
  </si>
  <si>
    <t>4) 국채·지방채</t>
    <phoneticPr fontId="54" type="noConversion"/>
  </si>
  <si>
    <t>5) 특수채</t>
    <phoneticPr fontId="54" type="noConversion"/>
  </si>
  <si>
    <t>6) 회사채</t>
    <phoneticPr fontId="54" type="noConversion"/>
  </si>
  <si>
    <t>7) 기업어음증권</t>
    <phoneticPr fontId="54" type="noConversion"/>
  </si>
  <si>
    <t>8) 전자단기사채</t>
    <phoneticPr fontId="18" type="noConversion"/>
  </si>
  <si>
    <t>9) 집합투자증권</t>
    <phoneticPr fontId="18" type="noConversion"/>
  </si>
  <si>
    <t>10) 외화증권</t>
    <phoneticPr fontId="18" type="noConversion"/>
  </si>
  <si>
    <t>① 상품주식</t>
    <phoneticPr fontId="54" type="noConversion"/>
  </si>
  <si>
    <t>② 일본주식 예치금</t>
  </si>
  <si>
    <t>1) 주식워런트증권</t>
    <phoneticPr fontId="54" type="noConversion"/>
  </si>
  <si>
    <t>11) 투자자예탁금별도예치금(신탁)</t>
    <phoneticPr fontId="18" type="noConversion"/>
  </si>
  <si>
    <t>나.출자금</t>
    <phoneticPr fontId="54" type="noConversion"/>
  </si>
  <si>
    <t>1) 신용공여금대손충당금</t>
  </si>
  <si>
    <t>나.감가상각누계액</t>
    <phoneticPr fontId="18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</si>
  <si>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미수대출채권이자</t>
    </r>
    <phoneticPr fontId="54" type="noConversion"/>
  </si>
  <si>
    <r>
      <rPr>
        <sz val="9"/>
        <color theme="1"/>
        <rFont val="맑은 고딕"/>
        <family val="3"/>
        <charset val="129"/>
      </rPr>
      <t>⑥</t>
    </r>
    <r>
      <rPr>
        <sz val="9"/>
        <color theme="1"/>
        <rFont val="맑은 고딕"/>
        <family val="3"/>
        <charset val="129"/>
        <scheme val="minor"/>
      </rPr>
      <t xml:space="preserve"> 미수증권담보대출이자</t>
    </r>
    <phoneticPr fontId="54" type="noConversion"/>
  </si>
  <si>
    <t>④ 외국환미수금</t>
  </si>
  <si>
    <t>⑤ 기타</t>
  </si>
  <si>
    <t>3) 스왑담보금</t>
    <phoneticPr fontId="54" type="noConversion"/>
  </si>
  <si>
    <t>다.환매조건부채권매도</t>
    <phoneticPr fontId="54" type="noConversion"/>
  </si>
  <si>
    <t>나.매입약정충당부채</t>
    <phoneticPr fontId="18" type="noConversion"/>
  </si>
  <si>
    <t>나.미지급법인세(주민세)</t>
    <phoneticPr fontId="54" type="noConversion"/>
  </si>
  <si>
    <t>다.미처분이익잉여금</t>
    <phoneticPr fontId="54" type="noConversion"/>
  </si>
  <si>
    <t>가.현금및현금성자산</t>
    <phoneticPr fontId="54" type="noConversion"/>
  </si>
  <si>
    <t>(단위 : 원)</t>
  </si>
  <si>
    <t>(단위 : 원)</t>
    <phoneticPr fontId="54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</si>
  <si>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기타증금차입금</t>
    </r>
    <phoneticPr fontId="18" type="noConversion"/>
  </si>
  <si>
    <t>나.유형자산관련수익</t>
    <phoneticPr fontId="54" type="noConversion"/>
  </si>
  <si>
    <t>라.기타영업외수익</t>
    <phoneticPr fontId="54" type="noConversion"/>
  </si>
  <si>
    <t>가.지분법주식관련수익</t>
    <phoneticPr fontId="54" type="noConversion"/>
  </si>
  <si>
    <t>자산</t>
    <phoneticPr fontId="54" type="noConversion"/>
  </si>
  <si>
    <t>② 상환우선주</t>
    <phoneticPr fontId="54" type="noConversion"/>
  </si>
  <si>
    <t>1)</t>
  </si>
  <si>
    <t>1)</t>
    <phoneticPr fontId="54" type="noConversion"/>
  </si>
  <si>
    <t>2)</t>
  </si>
  <si>
    <t>2)</t>
    <phoneticPr fontId="54" type="noConversion"/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</si>
  <si>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</si>
  <si>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</si>
  <si>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</si>
  <si>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</si>
  <si>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</si>
  <si>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</si>
  <si>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</si>
  <si>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</si>
  <si>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</si>
  <si>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</si>
  <si>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</si>
  <si>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</si>
  <si>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</si>
  <si>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</si>
  <si>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</si>
  <si>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</si>
  <si>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</si>
  <si>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</si>
  <si>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21)</t>
  </si>
  <si>
    <t>22)</t>
  </si>
  <si>
    <t>23)</t>
  </si>
  <si>
    <t>무형자산손상차손환입</t>
    <phoneticPr fontId="54" type="noConversion"/>
  </si>
  <si>
    <t>잡수익</t>
    <phoneticPr fontId="54" type="noConversion"/>
  </si>
  <si>
    <t>지분법손실</t>
    <phoneticPr fontId="54" type="noConversion"/>
  </si>
  <si>
    <t>유형자산처분손실</t>
    <phoneticPr fontId="54" type="noConversion"/>
  </si>
  <si>
    <t>① 주식관련</t>
  </si>
  <si>
    <t>1)장내파생상품</t>
    <phoneticPr fontId="54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</si>
  <si>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</si>
  <si>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t>a.매입주식옵션</t>
    <phoneticPr fontId="54" type="noConversion"/>
  </si>
  <si>
    <t>a.주식스왑</t>
    <phoneticPr fontId="54" type="noConversion"/>
  </si>
  <si>
    <t>b.매입주식옵션-장외</t>
    <phoneticPr fontId="54" type="noConversion"/>
  </si>
  <si>
    <r>
      <rPr>
        <sz val="10.35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</si>
  <si>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r>
      <rPr>
        <sz val="9"/>
        <color theme="1"/>
        <rFont val="맑은 고딕"/>
        <family val="3"/>
        <charset val="129"/>
      </rPr>
      <t xml:space="preserve">② </t>
    </r>
    <r>
      <rPr>
        <sz val="9"/>
        <color theme="1"/>
        <rFont val="맑은 고딕"/>
        <family val="3"/>
        <charset val="129"/>
        <scheme val="minor"/>
      </rPr>
      <t>상품관련</t>
    </r>
    <phoneticPr fontId="54" type="noConversion"/>
  </si>
  <si>
    <t>a.상품스왑</t>
    <phoneticPr fontId="54" type="noConversion"/>
  </si>
  <si>
    <t>b.매입상품옵션-장외</t>
    <phoneticPr fontId="54" type="noConversion"/>
  </si>
  <si>
    <t>2)장외파생상품</t>
    <phoneticPr fontId="54" type="noConversion"/>
  </si>
  <si>
    <t>가.출자금</t>
    <phoneticPr fontId="54" type="noConversion"/>
  </si>
  <si>
    <t>나.파생결합증권</t>
    <phoneticPr fontId="54" type="noConversion"/>
  </si>
  <si>
    <t>다.파생상품자산</t>
    <phoneticPr fontId="54" type="noConversion"/>
  </si>
  <si>
    <t>가.매도유가증권</t>
    <phoneticPr fontId="54" type="noConversion"/>
  </si>
  <si>
    <t>a.매도주식옵션</t>
    <phoneticPr fontId="54" type="noConversion"/>
  </si>
  <si>
    <t>② 기타</t>
  </si>
  <si>
    <t>자                산</t>
  </si>
  <si>
    <t>자    산    총    계</t>
  </si>
  <si>
    <t>부                채</t>
  </si>
  <si>
    <t>부    채    총    계</t>
  </si>
  <si>
    <t>자                본</t>
  </si>
  <si>
    <t>요약 재무상태표</t>
    <phoneticPr fontId="18" type="noConversion"/>
  </si>
  <si>
    <t>Ⅰ.현금및예치금</t>
  </si>
  <si>
    <t>Ⅰ.자본금</t>
  </si>
  <si>
    <t>자 본 총 계</t>
    <phoneticPr fontId="54" type="noConversion"/>
  </si>
  <si>
    <t>부채와 자본총계</t>
    <phoneticPr fontId="54" type="noConversion"/>
  </si>
  <si>
    <t>요약 포괄손익계산서</t>
    <phoneticPr fontId="18" type="noConversion"/>
  </si>
  <si>
    <t>I.영업수익</t>
  </si>
  <si>
    <t>  (1)유효이자율법으로인식하는이자수익</t>
  </si>
  <si>
    <t>  (2)기타이자수익</t>
  </si>
  <si>
    <t>II.영업비용</t>
  </si>
  <si>
    <t>III.영업이익</t>
  </si>
  <si>
    <t>IV.영업외수익</t>
  </si>
  <si>
    <t>V.영업외비용</t>
  </si>
  <si>
    <t>VI.법인세비용차감전순이익</t>
  </si>
  <si>
    <t>VIII.분기순이익</t>
  </si>
  <si>
    <t>IX.기타포괄손익</t>
  </si>
  <si>
    <t>X.분기총포괄손익</t>
  </si>
  <si>
    <t>XI.주당손익</t>
  </si>
  <si>
    <t>  1.기본및희석주당손익</t>
  </si>
  <si>
    <t>나.유가증권처분및평가이익</t>
  </si>
  <si>
    <t>다.파생상품평가및처분이익</t>
  </si>
  <si>
    <t>바.외환거래이익</t>
  </si>
  <si>
    <t>나.유가증권처분및평가손실</t>
  </si>
  <si>
    <t>다.파생상품평가및처분손실</t>
  </si>
  <si>
    <t>마.대출채권평가및처분손실</t>
  </si>
  <si>
    <t>아.기타의영업비용</t>
  </si>
  <si>
    <t>가.지분법주식관련수익</t>
  </si>
  <si>
    <t>나.유형자산관련수익</t>
  </si>
  <si>
    <t>다.무형자산관련수익</t>
  </si>
  <si>
    <t>라.기타영업외수익</t>
  </si>
  <si>
    <t>가.지분법주식관련비용</t>
  </si>
  <si>
    <t>나.유형자산관련비용</t>
  </si>
  <si>
    <t>다.무형자산관련비용</t>
  </si>
  <si>
    <t>라.기타영업외비용</t>
  </si>
  <si>
    <t>Ⅶ.법인세비용</t>
  </si>
  <si>
    <t>( 이연대출부대손익 )</t>
    <phoneticPr fontId="18" type="noConversion"/>
  </si>
  <si>
    <t>2) 대출금 대손충당금</t>
    <phoneticPr fontId="18" type="noConversion"/>
  </si>
  <si>
    <t>3) 매입대출채권 대손충당금</t>
    <phoneticPr fontId="54" type="noConversion"/>
  </si>
  <si>
    <t>4) 부도채권대손충당금</t>
    <phoneticPr fontId="54" type="noConversion"/>
  </si>
  <si>
    <t>5) 사모사채 대손충당금</t>
    <phoneticPr fontId="54" type="noConversion"/>
  </si>
  <si>
    <t>②  상품관련</t>
    <phoneticPr fontId="18" type="noConversion"/>
  </si>
  <si>
    <t>a.상품스왑</t>
    <phoneticPr fontId="18" type="noConversion"/>
  </si>
  <si>
    <t>다.매입확약충당부채</t>
    <phoneticPr fontId="18" type="noConversion"/>
  </si>
  <si>
    <t>② 투자자분(국내)</t>
    <phoneticPr fontId="18" type="noConversion"/>
  </si>
  <si>
    <t>a.KOSPI200 위탁매매증거금</t>
    <phoneticPr fontId="18" type="noConversion"/>
  </si>
  <si>
    <t>2) 기타</t>
    <phoneticPr fontId="18" type="noConversion"/>
  </si>
  <si>
    <t>① ETJ 예수금</t>
  </si>
  <si>
    <t>② 일본주식 예수금</t>
  </si>
  <si>
    <t>③ 홍콩주식 예수금</t>
  </si>
  <si>
    <t>④ 중국주식 예수금</t>
  </si>
  <si>
    <t>⑤ 미국주식 예수금</t>
  </si>
  <si>
    <t>⑥ 캐나다주식 예수금</t>
  </si>
  <si>
    <t>⑦ 독일주식 예수금</t>
  </si>
  <si>
    <t>⑧ 영국주식 예수금</t>
  </si>
  <si>
    <t>⑨ 싱가폴주식 예수금</t>
  </si>
  <si>
    <t>⑩ 프랑스주식 예수금</t>
  </si>
  <si>
    <t>⑪ 국내선물대용 예수금(USD)</t>
  </si>
  <si>
    <t>Ⅱ.기타불입자본</t>
    <phoneticPr fontId="54" type="noConversion"/>
  </si>
  <si>
    <t>5) Deposits for exchange-traded derivatives</t>
    <phoneticPr fontId="18" type="noConversion"/>
  </si>
  <si>
    <t>1) Stock</t>
  </si>
  <si>
    <t>1) Exchange-traded derivatives</t>
  </si>
  <si>
    <t>2) OTC derivatives</t>
  </si>
  <si>
    <t>2) Investment in partnerships</t>
  </si>
  <si>
    <t>① Stock in foreign currency</t>
    <phoneticPr fontId="18" type="noConversion"/>
  </si>
  <si>
    <r>
      <rPr>
        <sz val="9"/>
        <color theme="1"/>
        <rFont val="맑은 고딕"/>
        <family val="3"/>
        <charset val="129"/>
      </rPr>
      <t>②</t>
    </r>
    <r>
      <rPr>
        <sz val="9"/>
        <color theme="1"/>
        <rFont val="맑은 고딕"/>
        <family val="3"/>
        <charset val="129"/>
        <scheme val="minor"/>
      </rPr>
      <t xml:space="preserve"> Others</t>
    </r>
    <phoneticPr fontId="54" type="noConversion"/>
  </si>
  <si>
    <t>11) Reserve for claims of customers' deposits (trust)</t>
    <phoneticPr fontId="18" type="noConversion"/>
  </si>
  <si>
    <t>4.Loans</t>
    <phoneticPr fontId="18" type="noConversion"/>
  </si>
  <si>
    <t>1) Loans to Employees</t>
    <phoneticPr fontId="18" type="noConversion"/>
  </si>
  <si>
    <t>2) Others</t>
    <phoneticPr fontId="18" type="noConversion"/>
  </si>
  <si>
    <t>3) Receivables for brokerage(trade date)</t>
    <phoneticPr fontId="18" type="noConversion"/>
  </si>
  <si>
    <t>4) Other receivables</t>
    <phoneticPr fontId="18" type="noConversion"/>
  </si>
  <si>
    <t>5) Receivables in foreign currency</t>
    <phoneticPr fontId="18" type="noConversion"/>
  </si>
  <si>
    <t>2.Accrued income</t>
    <phoneticPr fontId="18" type="noConversion"/>
  </si>
  <si>
    <t>1) Accrued commissions</t>
    <phoneticPr fontId="18" type="noConversion"/>
  </si>
  <si>
    <t>2) Accrued interest receivables</t>
    <phoneticPr fontId="18" type="noConversion"/>
  </si>
  <si>
    <t>3) Accrued dividends</t>
    <phoneticPr fontId="18" type="noConversion"/>
  </si>
  <si>
    <t>4) Accrued other incomes</t>
    <phoneticPr fontId="18" type="noConversion"/>
  </si>
  <si>
    <t>3.Guarantee</t>
    <phoneticPr fontId="18" type="noConversion"/>
  </si>
  <si>
    <t>1) Guarantee for rent</t>
    <phoneticPr fontId="18" type="noConversion"/>
  </si>
  <si>
    <t>4.Receivables for bonds</t>
    <phoneticPr fontId="18" type="noConversion"/>
  </si>
  <si>
    <t>1) Inter bank transfer</t>
    <phoneticPr fontId="18" type="noConversion"/>
  </si>
  <si>
    <t>2) Electronic banking</t>
    <phoneticPr fontId="18" type="noConversion"/>
  </si>
  <si>
    <t>5.Allowance for credit loss</t>
    <phoneticPr fontId="18" type="noConversion"/>
  </si>
  <si>
    <t>1) Allowance for receivables</t>
    <phoneticPr fontId="18" type="noConversion"/>
  </si>
  <si>
    <t>2) Allowance for accrued income</t>
    <phoneticPr fontId="18" type="noConversion"/>
  </si>
  <si>
    <t>6.Discount present value</t>
    <phoneticPr fontId="18" type="noConversion"/>
  </si>
  <si>
    <t>1.Advance payments</t>
    <phoneticPr fontId="18" type="noConversion"/>
  </si>
  <si>
    <t>1) Accrued interest on bonds</t>
    <phoneticPr fontId="18" type="noConversion"/>
  </si>
  <si>
    <t>2.Prepaid expenses</t>
    <phoneticPr fontId="18" type="noConversion"/>
  </si>
  <si>
    <t>1.Securities sold</t>
  </si>
  <si>
    <t>2) State bonds, Local government bonds</t>
  </si>
  <si>
    <t>3) Special bonds</t>
  </si>
  <si>
    <t>2.Unearned income</t>
    <phoneticPr fontId="18" type="noConversion"/>
  </si>
  <si>
    <t>Ⅳ.ACCUMULATED OTHER COMPREHENSIVE INCOME(LOSS)</t>
  </si>
  <si>
    <t>1.Gain(Loss) on valuation of securities available for sale</t>
  </si>
  <si>
    <t>ASSETS</t>
    <phoneticPr fontId="18" type="noConversion"/>
  </si>
  <si>
    <t>Ⅰ.CASH AND DEPOSITS</t>
    <phoneticPr fontId="18" type="noConversion"/>
  </si>
  <si>
    <t>1.Cash and cash equivalents</t>
    <phoneticPr fontId="18" type="noConversion"/>
  </si>
  <si>
    <t>1) Cash on hand</t>
    <phoneticPr fontId="18" type="noConversion"/>
  </si>
  <si>
    <t>2) Demand deposits</t>
    <phoneticPr fontId="18" type="noConversion"/>
  </si>
  <si>
    <t>3) Current deposits</t>
    <phoneticPr fontId="18" type="noConversion"/>
  </si>
  <si>
    <t>4) Foreign currency deposits</t>
    <phoneticPr fontId="18" type="noConversion"/>
  </si>
  <si>
    <t>5) MMDA</t>
    <phoneticPr fontId="54" type="noConversion"/>
  </si>
  <si>
    <t>② 투자자분</t>
    <phoneticPr fontId="18" type="noConversion"/>
  </si>
  <si>
    <t>2) Reserve for claims of customers' deposits</t>
    <phoneticPr fontId="18" type="noConversion"/>
  </si>
  <si>
    <t>① Customers' deposits - beneficiary</t>
    <phoneticPr fontId="18" type="noConversion"/>
  </si>
  <si>
    <t>3) Securities borrowed</t>
    <phoneticPr fontId="18" type="noConversion"/>
  </si>
  <si>
    <t>4) Deposits for exchange-traded derivatives</t>
    <phoneticPr fontId="18" type="noConversion"/>
  </si>
  <si>
    <t>10) Fixed deposits</t>
    <phoneticPr fontId="18" type="noConversion"/>
  </si>
  <si>
    <t>11) Saving insurance</t>
    <phoneticPr fontId="54" type="noConversion"/>
  </si>
  <si>
    <t>1.Securities measured at fair value through profit or loss</t>
    <phoneticPr fontId="54" type="noConversion"/>
  </si>
  <si>
    <t>1) Stock</t>
    <phoneticPr fontId="18" type="noConversion"/>
  </si>
  <si>
    <t>① Common stock</t>
    <phoneticPr fontId="54" type="noConversion"/>
  </si>
  <si>
    <t>② Preference stock</t>
    <phoneticPr fontId="54" type="noConversion"/>
  </si>
  <si>
    <t>3) Stock warrants</t>
    <phoneticPr fontId="18" type="noConversion"/>
  </si>
  <si>
    <t>4) State bonds, Local government bonds</t>
    <phoneticPr fontId="18" type="noConversion"/>
  </si>
  <si>
    <t>5) Special bonds</t>
    <phoneticPr fontId="18" type="noConversion"/>
  </si>
  <si>
    <t>6) Corporate bond</t>
    <phoneticPr fontId="18" type="noConversion"/>
  </si>
  <si>
    <t>7) Corporate commercial papers</t>
    <phoneticPr fontId="18" type="noConversion"/>
  </si>
  <si>
    <t>8) Electronic Short-Term bond</t>
    <phoneticPr fontId="54" type="noConversion"/>
  </si>
  <si>
    <t>9) Collective investment securities</t>
    <phoneticPr fontId="18" type="noConversion"/>
  </si>
  <si>
    <t>10) Securities in foreign currency</t>
    <phoneticPr fontId="18" type="noConversion"/>
  </si>
  <si>
    <t>② 장내파생상품거래분-신탁</t>
    <phoneticPr fontId="18" type="noConversion"/>
  </si>
  <si>
    <t>2. Derivatives-combined securities</t>
    <phoneticPr fontId="54" type="noConversion"/>
  </si>
  <si>
    <t>1) Equity linked warrants</t>
    <phoneticPr fontId="54" type="noConversion"/>
  </si>
  <si>
    <t>2) Others</t>
    <phoneticPr fontId="54" type="noConversion"/>
  </si>
  <si>
    <t>3.Derivatives instruments assets</t>
    <phoneticPr fontId="54" type="noConversion"/>
  </si>
  <si>
    <r>
      <rPr>
        <sz val="9"/>
        <color theme="1"/>
        <rFont val="맑은 고딕"/>
        <family val="3"/>
        <charset val="129"/>
      </rPr>
      <t xml:space="preserve">① </t>
    </r>
    <r>
      <rPr>
        <sz val="9"/>
        <color theme="1"/>
        <rFont val="맑은 고딕"/>
        <family val="3"/>
        <charset val="129"/>
        <scheme val="minor"/>
      </rPr>
      <t>주식관련</t>
    </r>
    <phoneticPr fontId="54" type="noConversion"/>
  </si>
  <si>
    <t>a.매입주식옵션</t>
    <phoneticPr fontId="54" type="noConversion"/>
  </si>
  <si>
    <t>1. Investment in partnerships</t>
    <phoneticPr fontId="54" type="noConversion"/>
  </si>
  <si>
    <t>2. Investment in partnerships</t>
    <phoneticPr fontId="54" type="noConversion"/>
  </si>
  <si>
    <t>2.Broker's loans</t>
    <phoneticPr fontId="18" type="noConversion"/>
  </si>
  <si>
    <t>1) Margin to customers</t>
    <phoneticPr fontId="18" type="noConversion"/>
  </si>
  <si>
    <t>2) Loans secured by securities</t>
    <phoneticPr fontId="18" type="noConversion"/>
  </si>
  <si>
    <t>3.Securities purchased under reverse repurchase agreements</t>
    <phoneticPr fontId="18" type="noConversion"/>
  </si>
  <si>
    <t>(Net deffered origination fees and costs)</t>
    <phoneticPr fontId="54" type="noConversion"/>
  </si>
  <si>
    <t>1) Allowance for loans</t>
    <phoneticPr fontId="18" type="noConversion"/>
  </si>
  <si>
    <t>2) Allowance for loans</t>
    <phoneticPr fontId="54" type="noConversion"/>
  </si>
  <si>
    <t>3) Allowance for loans purchased</t>
    <phoneticPr fontId="18" type="noConversion"/>
  </si>
  <si>
    <t>4) Allowance for dishonored loans</t>
    <phoneticPr fontId="54" type="noConversion"/>
  </si>
  <si>
    <t>5) Allowance for private placement bonds</t>
    <phoneticPr fontId="54" type="noConversion"/>
  </si>
  <si>
    <t>1.Tangible assets</t>
    <phoneticPr fontId="18" type="noConversion"/>
  </si>
  <si>
    <t>1) Vehicles</t>
    <phoneticPr fontId="18" type="noConversion"/>
  </si>
  <si>
    <t>2) Furniture and equipments</t>
    <phoneticPr fontId="18" type="noConversion"/>
  </si>
  <si>
    <t>2.Accumulated depreciation</t>
    <phoneticPr fontId="54" type="noConversion"/>
  </si>
  <si>
    <t>1.Intangible assets</t>
    <phoneticPr fontId="18" type="noConversion"/>
  </si>
  <si>
    <t>1) Golf membership</t>
    <phoneticPr fontId="18" type="noConversion"/>
  </si>
  <si>
    <t>2) Others membership</t>
    <phoneticPr fontId="18" type="noConversion"/>
  </si>
  <si>
    <t>3) Software</t>
    <phoneticPr fontId="18" type="noConversion"/>
  </si>
  <si>
    <t>4) Goodwill</t>
    <phoneticPr fontId="18" type="noConversion"/>
  </si>
  <si>
    <t>5) Others intangible assets</t>
    <phoneticPr fontId="18" type="noConversion"/>
  </si>
  <si>
    <t>1.Receivables</t>
    <phoneticPr fontId="18" type="noConversion"/>
  </si>
  <si>
    <t>1) Receivables for proprietary trading</t>
    <phoneticPr fontId="18" type="noConversion"/>
  </si>
  <si>
    <t>2) Receivables for brokerage</t>
    <phoneticPr fontId="18" type="noConversion"/>
  </si>
  <si>
    <t>① 고객미수금</t>
    <phoneticPr fontId="18" type="noConversion"/>
  </si>
  <si>
    <t>② 한국거래소미수금</t>
    <phoneticPr fontId="18" type="noConversion"/>
  </si>
  <si>
    <t>1) Prepaid interest</t>
    <phoneticPr fontId="18" type="noConversion"/>
  </si>
  <si>
    <t>2) Prepaid insurance premium</t>
    <phoneticPr fontId="18" type="noConversion"/>
  </si>
  <si>
    <t>3) Prepaid commissions</t>
    <phoneticPr fontId="18" type="noConversion"/>
  </si>
  <si>
    <t>4) Others</t>
    <phoneticPr fontId="18" type="noConversion"/>
  </si>
  <si>
    <t>3.Prepaid tax</t>
    <phoneticPr fontId="54" type="noConversion"/>
  </si>
  <si>
    <t>1) Others</t>
    <phoneticPr fontId="54" type="noConversion"/>
  </si>
  <si>
    <t>4.Other foreign assets</t>
    <phoneticPr fontId="54" type="noConversion"/>
  </si>
  <si>
    <t>1) Outstanding spot exchange</t>
    <phoneticPr fontId="54" type="noConversion"/>
  </si>
  <si>
    <t>5.Guarantee</t>
    <phoneticPr fontId="18" type="noConversion"/>
  </si>
  <si>
    <t>1) Fidelity guarantee money</t>
    <phoneticPr fontId="18" type="noConversion"/>
  </si>
  <si>
    <t>TOTAL ASSETS</t>
    <phoneticPr fontId="18" type="noConversion"/>
  </si>
  <si>
    <t>LIABILITIES</t>
    <phoneticPr fontId="18" type="noConversion"/>
  </si>
  <si>
    <t>Ⅰ.DEPOSITS</t>
    <phoneticPr fontId="18" type="noConversion"/>
  </si>
  <si>
    <t>1.Customers' deposits</t>
    <phoneticPr fontId="18" type="noConversion"/>
  </si>
  <si>
    <t>1) Customers' deposits for brokerage</t>
    <phoneticPr fontId="18" type="noConversion"/>
  </si>
  <si>
    <t>2) Customers' deposits for brokerage-Foreign currency</t>
    <phoneticPr fontId="18" type="noConversion"/>
  </si>
  <si>
    <t>①</t>
  </si>
  <si>
    <t>ETJ 예수금</t>
  </si>
  <si>
    <t>②</t>
  </si>
  <si>
    <t>일본주식 예수금</t>
  </si>
  <si>
    <t>③</t>
  </si>
  <si>
    <t>홍콩주식 예수금</t>
  </si>
  <si>
    <t>④</t>
  </si>
  <si>
    <t>중국주식 예수금</t>
  </si>
  <si>
    <t>⑤</t>
  </si>
  <si>
    <t>미국주식 예수금</t>
  </si>
  <si>
    <t>⑥</t>
  </si>
  <si>
    <t>캐나다주식 예수금</t>
  </si>
  <si>
    <t>⑦</t>
  </si>
  <si>
    <t>독일주식 예수금</t>
  </si>
  <si>
    <t>⑧</t>
  </si>
  <si>
    <t>영국주식 예수금</t>
  </si>
  <si>
    <t>⑨</t>
  </si>
  <si>
    <t>싱가폴주식 예수금</t>
  </si>
  <si>
    <t>⑩</t>
  </si>
  <si>
    <t>프랑스주식 예수금</t>
  </si>
  <si>
    <t>⑪</t>
  </si>
  <si>
    <t>국내선물대용 예수금(USD)</t>
  </si>
  <si>
    <t>3) Customers' deposits for exchange - traded derivatives trading</t>
    <phoneticPr fontId="18" type="noConversion"/>
  </si>
  <si>
    <t>4) Customers' deposits for subscriptions</t>
    <phoneticPr fontId="18" type="noConversion"/>
  </si>
  <si>
    <t>② 청약자예수금-일반</t>
    <phoneticPr fontId="18" type="noConversion"/>
  </si>
  <si>
    <t>5) Customers' deposits forbeneficiary</t>
    <phoneticPr fontId="18" type="noConversion"/>
  </si>
  <si>
    <t>6) Other deposits</t>
    <phoneticPr fontId="18" type="noConversion"/>
  </si>
  <si>
    <t>2.Guarantee deposits</t>
    <phoneticPr fontId="18" type="noConversion"/>
  </si>
  <si>
    <t>1) Securities loaned</t>
    <phoneticPr fontId="18" type="noConversion"/>
  </si>
  <si>
    <t>2) Stock loan collateral</t>
    <phoneticPr fontId="54" type="noConversion"/>
  </si>
  <si>
    <t>3) Swap collateral</t>
    <phoneticPr fontId="54" type="noConversion"/>
  </si>
  <si>
    <t>Ⅱ.FINANCIAL LIABILITIES AT FVTPL</t>
    <phoneticPr fontId="54" type="noConversion"/>
  </si>
  <si>
    <t>4) Others</t>
    <phoneticPr fontId="54" type="noConversion"/>
  </si>
  <si>
    <t>a.매도주식옵션</t>
    <phoneticPr fontId="54" type="noConversion"/>
  </si>
  <si>
    <t>a.주식스왑</t>
  </si>
  <si>
    <t>a.상품스왑</t>
  </si>
  <si>
    <t>1.Call money</t>
    <phoneticPr fontId="18" type="noConversion"/>
  </si>
  <si>
    <t>2.Borrowings</t>
    <phoneticPr fontId="18" type="noConversion"/>
  </si>
  <si>
    <t>1) Borrowings from KSFC</t>
    <phoneticPr fontId="18" type="noConversion"/>
  </si>
  <si>
    <t>④ 기타증금차입금</t>
    <phoneticPr fontId="18" type="noConversion"/>
  </si>
  <si>
    <t>2) Corporate commercial papers issued</t>
    <phoneticPr fontId="18" type="noConversion"/>
  </si>
  <si>
    <t>3.Securities sold under reverse resale agreements</t>
    <phoneticPr fontId="18" type="noConversion"/>
  </si>
  <si>
    <t>1) Customer</t>
    <phoneticPr fontId="18" type="noConversion"/>
  </si>
  <si>
    <t>2) Financial institution</t>
    <phoneticPr fontId="18" type="noConversion"/>
  </si>
  <si>
    <t>2.Accrued of debts</t>
    <phoneticPr fontId="18" type="noConversion"/>
  </si>
  <si>
    <t>1) Electronic banking</t>
    <phoneticPr fontId="18" type="noConversion"/>
  </si>
  <si>
    <t>3.Accounts payable</t>
    <phoneticPr fontId="18" type="noConversion"/>
  </si>
  <si>
    <t>4.Accrued expenses</t>
    <phoneticPr fontId="18" type="noConversion"/>
  </si>
  <si>
    <t>6) 미지급비용-연차충당부채</t>
    <phoneticPr fontId="18" type="noConversion"/>
  </si>
  <si>
    <t>7) 미지급비용-FCM수수료(EUREX)</t>
    <phoneticPr fontId="18" type="noConversion"/>
  </si>
  <si>
    <t>8) 미지급비용  기타</t>
    <phoneticPr fontId="18" type="noConversion"/>
  </si>
  <si>
    <t>1.Mileage</t>
    <phoneticPr fontId="54" type="noConversion"/>
  </si>
  <si>
    <t>2.Commitments on Purchase</t>
    <phoneticPr fontId="54" type="noConversion"/>
  </si>
  <si>
    <t>3.Commitments on loans or acceptances</t>
    <phoneticPr fontId="54" type="noConversion"/>
  </si>
  <si>
    <t>1.Accrued corporate tax</t>
    <phoneticPr fontId="18" type="noConversion"/>
  </si>
  <si>
    <t>2.Accrued farming and fishing villages special tax</t>
    <phoneticPr fontId="54" type="noConversion"/>
  </si>
  <si>
    <t>1.Advances from customers</t>
    <phoneticPr fontId="18" type="noConversion"/>
  </si>
  <si>
    <t>4.Withholding income taxes</t>
    <phoneticPr fontId="18" type="noConversion"/>
  </si>
  <si>
    <t>TOTAL LIABILITIES</t>
    <phoneticPr fontId="18" type="noConversion"/>
  </si>
  <si>
    <t>STOCKHOLDERS' EQUITY</t>
    <phoneticPr fontId="18" type="noConversion"/>
  </si>
  <si>
    <t>Ⅰ.STOCKHOLDERS' EQUITY</t>
    <phoneticPr fontId="18" type="noConversion"/>
  </si>
  <si>
    <t>1.Common stock</t>
    <phoneticPr fontId="18" type="noConversion"/>
  </si>
  <si>
    <t>Ⅱ.CAPITAL SURPLUS</t>
    <phoneticPr fontId="18" type="noConversion"/>
  </si>
  <si>
    <t>1.Paid in capital in excess of par value</t>
    <phoneticPr fontId="18" type="noConversion"/>
  </si>
  <si>
    <t>2.Gain on disposition of treasury stock</t>
    <phoneticPr fontId="18" type="noConversion"/>
  </si>
  <si>
    <t>3.Other capital surplus</t>
    <phoneticPr fontId="18" type="noConversion"/>
  </si>
  <si>
    <t>Ⅲ.CAPITAL ADJUSTMENT</t>
    <phoneticPr fontId="18" type="noConversion"/>
  </si>
  <si>
    <t>1.Treasury stock</t>
    <phoneticPr fontId="18" type="noConversion"/>
  </si>
  <si>
    <t>2.Reserve for credit loss</t>
    <phoneticPr fontId="18" type="noConversion"/>
  </si>
  <si>
    <t>3.Retained earnings before appropriations</t>
    <phoneticPr fontId="18" type="noConversion"/>
  </si>
  <si>
    <t>TOTAL STOCKHOLDERS' EQUITY</t>
    <phoneticPr fontId="18" type="noConversion"/>
  </si>
  <si>
    <t>TOTAL LIABILITIES &amp; STOCKHOLDERS' EQUITY</t>
    <phoneticPr fontId="18" type="noConversion"/>
  </si>
  <si>
    <t>Gain on sales of securities measured at fair value through profit or loss</t>
  </si>
  <si>
    <t>Deposits</t>
  </si>
  <si>
    <t>Securities measured at fair value through profit or loss</t>
  </si>
  <si>
    <t>Loss on sales of securities measured at fair value through profit or loss</t>
  </si>
  <si>
    <t>Loss on valuation of securities measured at fair value through profit or loss</t>
  </si>
  <si>
    <t>Provision for allowances</t>
  </si>
  <si>
    <t>4.Others</t>
    <phoneticPr fontId="54" type="noConversion"/>
  </si>
  <si>
    <t>Loss on equity method valuation</t>
  </si>
  <si>
    <t>3.Loss on intangible assets</t>
    <phoneticPr fontId="54" type="noConversion"/>
  </si>
  <si>
    <t>7)기타 부채</t>
  </si>
  <si>
    <t>4) 기타</t>
    <phoneticPr fontId="18" type="noConversion"/>
  </si>
  <si>
    <t>수정전</t>
    <phoneticPr fontId="54" type="noConversion"/>
  </si>
  <si>
    <t>3) 기타유형자산</t>
  </si>
  <si>
    <t>( 기타유형자산감가상각누계액 )</t>
  </si>
  <si>
    <t>a.통화스왑</t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</si>
  <si>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.기타포괄손익-공정가치측정금융자산</t>
    </r>
    <phoneticPr fontId="54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</si>
  <si>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.대출채권</t>
    </r>
    <phoneticPr fontId="54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</si>
  <si>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.유형자산</t>
    </r>
    <phoneticPr fontId="18" type="noConversion"/>
  </si>
  <si>
    <r>
      <t>Ⅹ</t>
    </r>
    <r>
      <rPr>
        <sz val="9"/>
        <color theme="1"/>
        <rFont val="맑은 고딕"/>
        <family val="3"/>
        <charset val="129"/>
      </rPr>
      <t>Ⅰ</t>
    </r>
    <r>
      <rPr>
        <sz val="9"/>
        <color theme="1"/>
        <rFont val="맑은 고딕"/>
        <family val="3"/>
        <charset val="129"/>
        <scheme val="minor"/>
      </rPr>
      <t>.기타자산</t>
    </r>
    <phoneticPr fontId="18" type="noConversion"/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</si>
  <si>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.당기손익-공정가치측정금융부채</t>
    </r>
    <phoneticPr fontId="54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</si>
  <si>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.차입부채</t>
    </r>
    <phoneticPr fontId="18" type="noConversion"/>
  </si>
  <si>
    <r>
      <rPr>
        <sz val="9"/>
        <color theme="1"/>
        <rFont val="맑은 고딕"/>
        <family val="3"/>
        <charset val="129"/>
      </rPr>
      <t>Ⅵ</t>
    </r>
    <r>
      <rPr>
        <sz val="9"/>
        <color theme="1"/>
        <rFont val="맑은 고딕"/>
        <family val="3"/>
        <charset val="129"/>
        <scheme val="minor"/>
      </rPr>
      <t>.충당부채</t>
    </r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</si>
  <si>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.당기법인세부채</t>
    </r>
    <phoneticPr fontId="18" type="noConversion"/>
  </si>
  <si>
    <t>라.제세금예수금</t>
    <phoneticPr fontId="18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</si>
  <si>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.이익잉여금</t>
    </r>
    <phoneticPr fontId="54" type="noConversion"/>
  </si>
  <si>
    <t>Ⅱ.당기손익-공정가치측정금융자산</t>
  </si>
  <si>
    <t>Ⅲ.기타포괄손익-공정가치측정금융자산</t>
  </si>
  <si>
    <t>Ⅳ.관계기업투자</t>
  </si>
  <si>
    <t>Ⅴ.대출채권</t>
  </si>
  <si>
    <t>Ⅵ.유형자산</t>
  </si>
  <si>
    <t>Ⅶ.무형자산</t>
  </si>
  <si>
    <t>Ⅷ.수취채권</t>
  </si>
  <si>
    <t>Ⅸ.이연법인세자산</t>
  </si>
  <si>
    <t>Ⅹ.당기법인세자산</t>
  </si>
  <si>
    <t>ⅩⅠ.기타자산</t>
  </si>
  <si>
    <t>Ⅱ.당기손익-공정가치측정금융부채</t>
  </si>
  <si>
    <t>Ⅲ.차입부채</t>
  </si>
  <si>
    <t>Ⅳ.발행사채</t>
  </si>
  <si>
    <t>Ⅴ.기타금융부채</t>
  </si>
  <si>
    <t>Ⅵ.충당부채</t>
  </si>
  <si>
    <t>Ⅶ.당기법인세부채</t>
  </si>
  <si>
    <t>Ⅷ.기타부채</t>
  </si>
  <si>
    <t>Ⅳ.이익잉여금</t>
  </si>
  <si>
    <t>1) 현금및예치금이자수익</t>
  </si>
  <si>
    <t>2) 당기손익-공정가치측정유가증권이자수익</t>
  </si>
  <si>
    <t>3) 대출채권이자</t>
  </si>
  <si>
    <t>4) 기타이자수익</t>
  </si>
  <si>
    <t>당기손익-공정가치측정유가증권처분손실</t>
  </si>
  <si>
    <t>당기손익-공정가치측정유가증권평가손실</t>
  </si>
  <si>
    <t>매도유가증권평가손실</t>
  </si>
  <si>
    <t>파생결합증권처분손실</t>
  </si>
  <si>
    <t>파생결합증권평가손실</t>
  </si>
  <si>
    <t>파생결합증권상환손실</t>
  </si>
  <si>
    <t>이베스트투자증권주식회사와 그 종속기업</t>
    <phoneticPr fontId="54" type="noConversion"/>
  </si>
  <si>
    <t>② 투자자분(국내)</t>
  </si>
  <si>
    <t>a.KOSPI200 위탁매매증거금</t>
  </si>
  <si>
    <r>
      <rPr>
        <sz val="9"/>
        <color theme="1"/>
        <rFont val="맑은 고딕"/>
        <family val="3"/>
        <charset val="129"/>
      </rPr>
      <t>Ⅱ</t>
    </r>
    <r>
      <rPr>
        <sz val="9"/>
        <color theme="1"/>
        <rFont val="맑은 고딕"/>
        <family val="3"/>
        <charset val="129"/>
        <scheme val="minor"/>
      </rPr>
      <t>.ASSETS MEASURED AT FAIR VALUE THROUGH PROFIT OR LOSS</t>
    </r>
    <phoneticPr fontId="54" type="noConversion"/>
  </si>
  <si>
    <r>
      <rPr>
        <sz val="9"/>
        <color theme="1"/>
        <rFont val="맑은 고딕"/>
        <family val="3"/>
        <charset val="129"/>
      </rPr>
      <t>Ⅲ.SECURITIES</t>
    </r>
    <r>
      <rPr>
        <sz val="9"/>
        <color theme="1"/>
        <rFont val="맑은 고딕"/>
        <family val="3"/>
        <charset val="129"/>
        <scheme val="minor"/>
      </rPr>
      <t xml:space="preserve"> MEASURED AT FAIR VALUE THROUGH OTHER COMPREHENSIVE INCOME</t>
    </r>
    <phoneticPr fontId="54" type="noConversion"/>
  </si>
  <si>
    <r>
      <rPr>
        <sz val="9"/>
        <color theme="1"/>
        <rFont val="맑은 고딕"/>
        <family val="3"/>
        <charset val="129"/>
      </rPr>
      <t>Ⅳ</t>
    </r>
    <r>
      <rPr>
        <sz val="9"/>
        <color theme="1"/>
        <rFont val="맑은 고딕"/>
        <family val="3"/>
        <charset val="129"/>
        <scheme val="minor"/>
      </rPr>
      <t>.관계기업투자</t>
    </r>
    <phoneticPr fontId="54" type="noConversion"/>
  </si>
  <si>
    <t>Ⅳ.Investments in associates, subsidiaries and joint ventures</t>
    <phoneticPr fontId="54" type="noConversion"/>
  </si>
  <si>
    <t>Ⅴ.LOANS</t>
    <phoneticPr fontId="18" type="noConversion"/>
  </si>
  <si>
    <t>6.Loans</t>
    <phoneticPr fontId="54" type="noConversion"/>
  </si>
  <si>
    <t>7.Loans purchased</t>
    <phoneticPr fontId="18" type="noConversion"/>
  </si>
  <si>
    <t>8.Private placement bonds</t>
    <phoneticPr fontId="18" type="noConversion"/>
  </si>
  <si>
    <t>10.Allowance for credit loss</t>
    <phoneticPr fontId="18" type="noConversion"/>
  </si>
  <si>
    <t>3) Others tangible assets</t>
    <phoneticPr fontId="18" type="noConversion"/>
  </si>
  <si>
    <t>3.Derivatives instruments liabilities</t>
    <phoneticPr fontId="54" type="noConversion"/>
  </si>
  <si>
    <t>②  상품관련</t>
  </si>
  <si>
    <t>④  통화관련</t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</si>
  <si>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.무형자산</t>
    </r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</si>
  <si>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.INTANGIBLE ASSETS</t>
    </r>
    <phoneticPr fontId="18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</si>
  <si>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.수취채권</t>
    </r>
    <phoneticPr fontId="18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</si>
  <si>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.OTHER FINANCIAL ASSETS</t>
    </r>
    <phoneticPr fontId="18" type="noConversion"/>
  </si>
  <si>
    <r>
      <rPr>
        <sz val="9"/>
        <color theme="1"/>
        <rFont val="맑은 고딕"/>
        <family val="3"/>
        <charset val="129"/>
      </rPr>
      <t>Ⅸ</t>
    </r>
    <r>
      <rPr>
        <sz val="9"/>
        <color theme="1"/>
        <rFont val="맑은 고딕"/>
        <family val="3"/>
        <charset val="129"/>
        <scheme val="minor"/>
      </rPr>
      <t>.이연법인세자산</t>
    </r>
    <phoneticPr fontId="18" type="noConversion"/>
  </si>
  <si>
    <t>Ⅸ.DEFERRED INCOME TAX DEBITS</t>
    <phoneticPr fontId="18" type="noConversion"/>
  </si>
  <si>
    <r>
      <t>Ⅹ</t>
    </r>
    <r>
      <rPr>
        <sz val="9"/>
        <color theme="1"/>
        <rFont val="맑은 고딕"/>
        <family val="3"/>
        <charset val="129"/>
        <scheme val="minor"/>
      </rPr>
      <t>.당기법인세자산</t>
    </r>
    <phoneticPr fontId="18" type="noConversion"/>
  </si>
  <si>
    <t>Ⅹ.INCOME TAX ASSETS</t>
    <phoneticPr fontId="18" type="noConversion"/>
  </si>
  <si>
    <t>ⅩⅠ.OTHER ASSETS</t>
    <phoneticPr fontId="18" type="noConversion"/>
  </si>
  <si>
    <r>
      <rPr>
        <sz val="9"/>
        <color theme="1"/>
        <rFont val="맑은 고딕"/>
        <family val="3"/>
        <charset val="129"/>
      </rPr>
      <t>Ⅲ</t>
    </r>
    <r>
      <rPr>
        <sz val="9"/>
        <color theme="1"/>
        <rFont val="맑은 고딕"/>
        <family val="3"/>
        <charset val="129"/>
        <scheme val="minor"/>
      </rPr>
      <t>.BORROWINGS</t>
    </r>
    <phoneticPr fontId="18" type="noConversion"/>
  </si>
  <si>
    <r>
      <rPr>
        <sz val="9"/>
        <color theme="1"/>
        <rFont val="맑은 고딕"/>
        <family val="3"/>
        <charset val="129"/>
      </rPr>
      <t>Ⅴ</t>
    </r>
    <r>
      <rPr>
        <sz val="9"/>
        <color theme="1"/>
        <rFont val="맑은 고딕"/>
        <family val="3"/>
        <charset val="129"/>
        <scheme val="minor"/>
      </rPr>
      <t>.기타금융부채</t>
    </r>
    <phoneticPr fontId="18" type="noConversion"/>
  </si>
  <si>
    <t>Ⅴ.OTHER FINANCIAL LIABILITIES</t>
    <phoneticPr fontId="18" type="noConversion"/>
  </si>
  <si>
    <t>Ⅵ.ALLOWANCE ACCOUNTS</t>
    <phoneticPr fontId="18" type="noConversion"/>
  </si>
  <si>
    <r>
      <rPr>
        <sz val="9"/>
        <color theme="1"/>
        <rFont val="맑은 고딕"/>
        <family val="3"/>
        <charset val="129"/>
      </rPr>
      <t>Ⅶ</t>
    </r>
    <r>
      <rPr>
        <sz val="9"/>
        <color theme="1"/>
        <rFont val="맑은 고딕"/>
        <family val="3"/>
        <charset val="129"/>
        <scheme val="minor"/>
      </rPr>
      <t>.INCOME TAX LIABILITIES</t>
    </r>
    <phoneticPr fontId="18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</si>
  <si>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.기타부채</t>
    </r>
    <phoneticPr fontId="18" type="noConversion"/>
  </si>
  <si>
    <r>
      <rPr>
        <sz val="9"/>
        <color theme="1"/>
        <rFont val="맑은 고딕"/>
        <family val="3"/>
        <charset val="129"/>
      </rPr>
      <t>Ⅷ</t>
    </r>
    <r>
      <rPr>
        <sz val="9"/>
        <color theme="1"/>
        <rFont val="맑은 고딕"/>
        <family val="3"/>
        <charset val="129"/>
        <scheme val="minor"/>
      </rPr>
      <t>.OTHER LIABILITIES</t>
    </r>
    <phoneticPr fontId="18" type="noConversion"/>
  </si>
  <si>
    <t>③ 일본주식 예치금-자기</t>
  </si>
  <si>
    <t>④ 홍콩주식 예치금</t>
  </si>
  <si>
    <t>⑤ 홍콩주식 예치금-자기</t>
  </si>
  <si>
    <t>⑦ 중국주식 예치금-자기</t>
  </si>
  <si>
    <t>⑧ 미국주식 예치금</t>
  </si>
  <si>
    <t>⑨ 미국주식 예치금-자기</t>
  </si>
  <si>
    <t>⑭ 프랑스주식 예치금</t>
  </si>
  <si>
    <t>⑮ 국내선물대용 예치금(USD)</t>
  </si>
  <si>
    <t>③ 통화관련</t>
  </si>
  <si>
    <t>① 우리사주 대여금</t>
  </si>
  <si>
    <t>라.복구충당부채</t>
  </si>
  <si>
    <t>제21기 반기</t>
    <phoneticPr fontId="54" type="noConversion"/>
  </si>
  <si>
    <t>Ⅸ.기타포괄손익</t>
  </si>
  <si>
    <t>자산수증이익</t>
    <phoneticPr fontId="54" type="noConversion"/>
  </si>
  <si>
    <t>마.대출채권관련이익</t>
  </si>
  <si>
    <t>마.리스부채</t>
    <phoneticPr fontId="54" type="noConversion"/>
  </si>
  <si>
    <t>마.기타의 기타부채</t>
    <phoneticPr fontId="18" type="noConversion"/>
  </si>
  <si>
    <t>전기오류수정이익</t>
  </si>
  <si>
    <t>대손충당금환입</t>
  </si>
  <si>
    <t>6) 주식매매증거금</t>
  </si>
  <si>
    <t>① 투자자분(국내)</t>
  </si>
  <si>
    <t>① 해외미수금(고객)</t>
  </si>
  <si>
    <t>② 해외미수금(자기)</t>
  </si>
  <si>
    <t>(17) 기타외화예치금</t>
  </si>
  <si>
    <t>Ⅵ.TANGIBLE ASSETS</t>
    <phoneticPr fontId="54" type="noConversion"/>
  </si>
  <si>
    <t>5.Lease liabilities</t>
    <phoneticPr fontId="18" type="noConversion"/>
  </si>
  <si>
    <t>b.매입주식옵션-장외</t>
  </si>
  <si>
    <t>② 상품관련</t>
  </si>
  <si>
    <t>b.매입상품옵션-장외</t>
  </si>
  <si>
    <t>(16) 해외주식 예치금(KRW)-자기</t>
  </si>
  <si>
    <t>6) Deposits for exchange-traded the securities</t>
    <phoneticPr fontId="18" type="noConversion"/>
  </si>
  <si>
    <t>8) Guarantee deposits for KSFC trading</t>
    <phoneticPr fontId="18" type="noConversion"/>
  </si>
  <si>
    <t>9) Special deposits</t>
    <phoneticPr fontId="18" type="noConversion"/>
  </si>
  <si>
    <t>10) Others deposits</t>
    <phoneticPr fontId="18" type="noConversion"/>
  </si>
  <si>
    <t>4.Restoration liabilities</t>
    <phoneticPr fontId="54" type="noConversion"/>
  </si>
  <si>
    <t>5.Others</t>
    <phoneticPr fontId="18" type="noConversion"/>
  </si>
  <si>
    <t>4) 기타</t>
  </si>
  <si>
    <t>3) 기타</t>
  </si>
  <si>
    <t>제21기 7월~9월</t>
    <phoneticPr fontId="54" type="noConversion"/>
  </si>
  <si>
    <t>지배기업의 소유주에게 귀속되는 자본</t>
    <phoneticPr fontId="54" type="noConversion"/>
  </si>
  <si>
    <t>Miscellaneous income</t>
    <phoneticPr fontId="54" type="noConversion"/>
  </si>
  <si>
    <t>제21기</t>
    <phoneticPr fontId="54" type="noConversion"/>
  </si>
  <si>
    <t>Ⅴ.비지배지분</t>
  </si>
  <si>
    <t>Ⅴ.비지배지분</t>
    <phoneticPr fontId="54" type="noConversion"/>
  </si>
  <si>
    <t>2) 무형자산처분이익</t>
  </si>
  <si>
    <t>가.지배기업소유주지분순이익</t>
  </si>
  <si>
    <t>나.비지배지분순이익</t>
  </si>
  <si>
    <t>가.지배기업소유주지분총포괄이익</t>
  </si>
  <si>
    <t>나.비지배지분총포괄이익</t>
  </si>
  <si>
    <t>12) 손해배상공동기금</t>
    <phoneticPr fontId="18" type="noConversion"/>
  </si>
  <si>
    <t>① 증권시장공동기금</t>
  </si>
  <si>
    <t>② 파생상품시장공동기금</t>
  </si>
  <si>
    <t>13) 기타</t>
    <phoneticPr fontId="18" type="noConversion"/>
  </si>
  <si>
    <t>① 파생상품관련예금</t>
  </si>
  <si>
    <t>a.해외자기거래관련예금(FCM)</t>
  </si>
  <si>
    <t>b.해외자기거래관련예금(은행)</t>
  </si>
  <si>
    <t>② 주식관련예금</t>
  </si>
  <si>
    <t>a.일본주식관련예금-자기</t>
  </si>
  <si>
    <t>b.홍콩주식관련예금-자기</t>
  </si>
  <si>
    <t>c.중국주식관련예금-자기</t>
  </si>
  <si>
    <t>d.미국주식관련예금-자기</t>
  </si>
  <si>
    <t>e.해외주식관련예금(KRW)-자기</t>
  </si>
  <si>
    <t>Ⅱ.당기손익-공정가치측정금융자산</t>
    <phoneticPr fontId="54" type="noConversion"/>
  </si>
  <si>
    <t>가.당기손익-공정가치측정유가증권</t>
    <phoneticPr fontId="54" type="noConversion"/>
  </si>
  <si>
    <t>나.파생상품부채</t>
    <phoneticPr fontId="54" type="noConversion"/>
  </si>
  <si>
    <t>12) Collective fund for default loss</t>
  </si>
  <si>
    <t>13) Others</t>
    <phoneticPr fontId="18" type="noConversion"/>
  </si>
  <si>
    <t>V.Non-Controlling interests</t>
    <phoneticPr fontId="18" type="noConversion"/>
  </si>
  <si>
    <t> (Korean Won)</t>
    <phoneticPr fontId="18" type="noConversion"/>
  </si>
  <si>
    <t>이베스트투자증권주식회사와 그 종속기업</t>
    <phoneticPr fontId="54" type="noConversion"/>
  </si>
  <si>
    <t>계  정  과  목</t>
    <phoneticPr fontId="18" type="noConversion"/>
  </si>
  <si>
    <t>제21기 1분기</t>
    <phoneticPr fontId="54" type="noConversion"/>
  </si>
  <si>
    <t>제21기 3분기</t>
    <phoneticPr fontId="54" type="noConversion"/>
  </si>
  <si>
    <t>Ⅰ.영업수익</t>
    <phoneticPr fontId="54" type="noConversion"/>
  </si>
  <si>
    <t>1.Commissions received</t>
    <phoneticPr fontId="54" type="noConversion"/>
  </si>
  <si>
    <t>1)</t>
    <phoneticPr fontId="54" type="noConversion"/>
  </si>
  <si>
    <t>Brokerage commissions</t>
    <phoneticPr fontId="54" type="noConversion"/>
  </si>
  <si>
    <t>수탁수수료</t>
    <phoneticPr fontId="54" type="noConversion"/>
  </si>
  <si>
    <t>2)</t>
    <phoneticPr fontId="54" type="noConversion"/>
  </si>
  <si>
    <t>Underwriting commissions</t>
    <phoneticPr fontId="54" type="noConversion"/>
  </si>
  <si>
    <t>인수및주선수수료</t>
    <phoneticPr fontId="54" type="noConversion"/>
  </si>
  <si>
    <t>Underwriting commissions on debentures</t>
    <phoneticPr fontId="54" type="noConversion"/>
  </si>
  <si>
    <t>사채모집수탁수수료</t>
    <phoneticPr fontId="54" type="noConversion"/>
  </si>
  <si>
    <t>Brokerage commissions on collective investment securities</t>
    <phoneticPr fontId="54" type="noConversion"/>
  </si>
  <si>
    <t>집합투자증권취급수수료</t>
    <phoneticPr fontId="54" type="noConversion"/>
  </si>
  <si>
    <t>Management fee on wrap account and asset management</t>
    <phoneticPr fontId="54" type="noConversion"/>
  </si>
  <si>
    <t>자산관리수수료</t>
    <phoneticPr fontId="54" type="noConversion"/>
  </si>
  <si>
    <t>Commissions on Merger &amp; Acquisition</t>
    <phoneticPr fontId="54" type="noConversion"/>
  </si>
  <si>
    <t>매수및합병수수료</t>
    <phoneticPr fontId="54" type="noConversion"/>
  </si>
  <si>
    <t>7)</t>
    <phoneticPr fontId="54" type="noConversion"/>
  </si>
  <si>
    <t>Other commissions received</t>
    <phoneticPr fontId="54" type="noConversion"/>
  </si>
  <si>
    <t>기타수수료수익</t>
    <phoneticPr fontId="54" type="noConversion"/>
  </si>
  <si>
    <t>2.Gain on valuation(sales) of securities</t>
    <phoneticPr fontId="54" type="noConversion"/>
  </si>
  <si>
    <t>나.유가증권처분및평가이익</t>
    <phoneticPr fontId="54" type="noConversion"/>
  </si>
  <si>
    <t>당기손익-공정가치측정유가증권처분이익</t>
    <phoneticPr fontId="54" type="noConversion"/>
  </si>
  <si>
    <t>Gain on valuation of securities measured at fair value through profit or loss</t>
    <phoneticPr fontId="54" type="noConversion"/>
  </si>
  <si>
    <t>당기손익-공정가치측정유가증권평가이익</t>
    <phoneticPr fontId="54" type="noConversion"/>
  </si>
  <si>
    <t>3)</t>
    <phoneticPr fontId="54" type="noConversion"/>
  </si>
  <si>
    <t>Gain on valuation of financial liabilities designated as at fair value through profit or loss</t>
    <phoneticPr fontId="54" type="noConversion"/>
  </si>
  <si>
    <t>당기손익인식지정금융부채평가이익</t>
    <phoneticPr fontId="54" type="noConversion"/>
  </si>
  <si>
    <t>4)</t>
    <phoneticPr fontId="54" type="noConversion"/>
  </si>
  <si>
    <t>Gain on valuation of trading securities sold</t>
    <phoneticPr fontId="54" type="noConversion"/>
  </si>
  <si>
    <t>매도유가증권평가이익</t>
    <phoneticPr fontId="54" type="noConversion"/>
  </si>
  <si>
    <t>Gain on sales of derivatives-combined securities</t>
    <phoneticPr fontId="54" type="noConversion"/>
  </si>
  <si>
    <t>파생결합증권처분이익</t>
    <phoneticPr fontId="54" type="noConversion"/>
  </si>
  <si>
    <t>Gain on valuation of derivatives-combined securities</t>
    <phoneticPr fontId="54" type="noConversion"/>
  </si>
  <si>
    <t>파생결합증권평가이익</t>
    <phoneticPr fontId="54" type="noConversion"/>
  </si>
  <si>
    <t>Gain on redemption of derivatives-combined securities</t>
    <phoneticPr fontId="54" type="noConversion"/>
  </si>
  <si>
    <t>파생결합증권상환이익</t>
    <phoneticPr fontId="54" type="noConversion"/>
  </si>
  <si>
    <t>3.Gain on derivatives transactions</t>
    <phoneticPr fontId="54" type="noConversion"/>
  </si>
  <si>
    <t>다.파생상품평가및처분이익</t>
    <phoneticPr fontId="54" type="noConversion"/>
  </si>
  <si>
    <t>Gain on sales of exchange-traded derivatives transactions</t>
    <phoneticPr fontId="54" type="noConversion"/>
  </si>
  <si>
    <t>장내파생상품처분이익</t>
    <phoneticPr fontId="54" type="noConversion"/>
  </si>
  <si>
    <t>Gain on valuation of exchange-traded derivatives transactions</t>
    <phoneticPr fontId="54" type="noConversion"/>
  </si>
  <si>
    <t>장내파생상품평가이익</t>
    <phoneticPr fontId="54" type="noConversion"/>
  </si>
  <si>
    <t>Gain on sales of OTC derivatives transactions</t>
    <phoneticPr fontId="54" type="noConversion"/>
  </si>
  <si>
    <t>장외파생상품처분이익</t>
    <phoneticPr fontId="54" type="noConversion"/>
  </si>
  <si>
    <t>Gain on valuation of OTC derivatives transactions</t>
    <phoneticPr fontId="54" type="noConversion"/>
  </si>
  <si>
    <t>장외파생상품평가이익</t>
    <phoneticPr fontId="54" type="noConversion"/>
  </si>
  <si>
    <t>4.Interest income</t>
    <phoneticPr fontId="54" type="noConversion"/>
  </si>
  <si>
    <t>현금및예치금이자수익</t>
    <phoneticPr fontId="54" type="noConversion"/>
  </si>
  <si>
    <t>당기손익-공정가치측정유가증권이자수익</t>
    <phoneticPr fontId="54" type="noConversion"/>
  </si>
  <si>
    <t>Loans</t>
    <phoneticPr fontId="54" type="noConversion"/>
  </si>
  <si>
    <t>대출채권이자</t>
    <phoneticPr fontId="54" type="noConversion"/>
  </si>
  <si>
    <t>Other Interest income</t>
    <phoneticPr fontId="54" type="noConversion"/>
  </si>
  <si>
    <t>기타이자수익</t>
    <phoneticPr fontId="54" type="noConversion"/>
  </si>
  <si>
    <t>5.Gain on valuation(disposal) of loans</t>
    <phoneticPr fontId="54" type="noConversion"/>
  </si>
  <si>
    <t>마.대출채권관련이익</t>
    <phoneticPr fontId="54" type="noConversion"/>
  </si>
  <si>
    <t>1)</t>
    <phoneticPr fontId="54" type="noConversion"/>
  </si>
  <si>
    <t>Reversal of allowance for credit loss</t>
    <phoneticPr fontId="54" type="noConversion"/>
  </si>
  <si>
    <t>2)</t>
    <phoneticPr fontId="54" type="noConversion"/>
  </si>
  <si>
    <t>대손충당금환입</t>
    <phoneticPr fontId="54" type="noConversion"/>
  </si>
  <si>
    <t>6.Gain on foreign transactions</t>
    <phoneticPr fontId="54" type="noConversion"/>
  </si>
  <si>
    <t>바.외환거래이익</t>
    <phoneticPr fontId="54" type="noConversion"/>
  </si>
  <si>
    <t>Gain on foreign currency transactions</t>
    <phoneticPr fontId="54" type="noConversion"/>
  </si>
  <si>
    <t>외환차익</t>
    <phoneticPr fontId="54" type="noConversion"/>
  </si>
  <si>
    <t>Gain on foreign exchanges translation</t>
    <phoneticPr fontId="54" type="noConversion"/>
  </si>
  <si>
    <t>외화환산이익</t>
    <phoneticPr fontId="54" type="noConversion"/>
  </si>
  <si>
    <t>7.Others</t>
    <phoneticPr fontId="54" type="noConversion"/>
  </si>
  <si>
    <t>Dividends income</t>
    <phoneticPr fontId="54" type="noConversion"/>
  </si>
  <si>
    <t>배당금수익</t>
    <phoneticPr fontId="54" type="noConversion"/>
  </si>
  <si>
    <t>Distribution income</t>
    <phoneticPr fontId="54" type="noConversion"/>
  </si>
  <si>
    <t>분배금수익</t>
    <phoneticPr fontId="54" type="noConversion"/>
  </si>
  <si>
    <t>Reversal of allowance</t>
    <phoneticPr fontId="54" type="noConversion"/>
  </si>
  <si>
    <t>충당금환입액</t>
    <phoneticPr fontId="54" type="noConversion"/>
  </si>
  <si>
    <t>Reversal of allowance for others</t>
    <phoneticPr fontId="54" type="noConversion"/>
  </si>
  <si>
    <t>기타대손충당금환입</t>
    <phoneticPr fontId="54" type="noConversion"/>
  </si>
  <si>
    <t>Others</t>
    <phoneticPr fontId="54" type="noConversion"/>
  </si>
  <si>
    <t>기타</t>
    <phoneticPr fontId="54" type="noConversion"/>
  </si>
  <si>
    <t>Ⅱ.OPERATING EXPENSES</t>
    <phoneticPr fontId="54" type="noConversion"/>
  </si>
  <si>
    <t>Ⅱ.영업비용</t>
    <phoneticPr fontId="54" type="noConversion"/>
  </si>
  <si>
    <t>1.Commissions expenses</t>
    <phoneticPr fontId="54" type="noConversion"/>
  </si>
  <si>
    <t>Trading commissions</t>
    <phoneticPr fontId="54" type="noConversion"/>
  </si>
  <si>
    <t>매매수수료</t>
    <phoneticPr fontId="54" type="noConversion"/>
  </si>
  <si>
    <t>Investment consultant fees</t>
    <phoneticPr fontId="54" type="noConversion"/>
  </si>
  <si>
    <t>투자상담사수수료</t>
    <phoneticPr fontId="54" type="noConversion"/>
  </si>
  <si>
    <t>Advisory fees</t>
    <phoneticPr fontId="18" type="noConversion"/>
  </si>
  <si>
    <t>투자자문수수료</t>
    <phoneticPr fontId="18" type="noConversion"/>
  </si>
  <si>
    <t>Discretionary fees</t>
    <phoneticPr fontId="18" type="noConversion"/>
  </si>
  <si>
    <t>투자일임수수료</t>
    <phoneticPr fontId="18" type="noConversion"/>
  </si>
  <si>
    <t>Rental fees</t>
    <phoneticPr fontId="54" type="noConversion"/>
  </si>
  <si>
    <t>대여수수료</t>
    <phoneticPr fontId="54" type="noConversion"/>
  </si>
  <si>
    <t>Other commissions</t>
    <phoneticPr fontId="18" type="noConversion"/>
  </si>
  <si>
    <t>기타수수료비용</t>
    <phoneticPr fontId="18" type="noConversion"/>
  </si>
  <si>
    <t>2.Loss on valuation(sales) of securities</t>
    <phoneticPr fontId="54" type="noConversion"/>
  </si>
  <si>
    <t>나.유가증권처분및평가손실</t>
    <phoneticPr fontId="54" type="noConversion"/>
  </si>
  <si>
    <t>3)</t>
    <phoneticPr fontId="54" type="noConversion"/>
  </si>
  <si>
    <t>당기손익인식지정금융부채평가손실</t>
    <phoneticPr fontId="54" type="noConversion"/>
  </si>
  <si>
    <t>당기손익인식지정금융부채평가이익</t>
    <phoneticPr fontId="54" type="noConversion"/>
  </si>
  <si>
    <t>Loss on valuation of trading securities sold</t>
    <phoneticPr fontId="54" type="noConversion"/>
  </si>
  <si>
    <t>Loss on sales of derivatives-combined securities</t>
    <phoneticPr fontId="54" type="noConversion"/>
  </si>
  <si>
    <t>Loss on valuation of derivatives-combined securities</t>
    <phoneticPr fontId="54" type="noConversion"/>
  </si>
  <si>
    <t>Loss on redemption of derivatives-combined securities</t>
    <phoneticPr fontId="54" type="noConversion"/>
  </si>
  <si>
    <t>3.Loss on derivatives transactions</t>
    <phoneticPr fontId="54" type="noConversion"/>
  </si>
  <si>
    <t>다.파생상품평가및처분손실</t>
    <phoneticPr fontId="54" type="noConversion"/>
  </si>
  <si>
    <t>Loss on sales of exchange-traded derivatives transactions</t>
    <phoneticPr fontId="54" type="noConversion"/>
  </si>
  <si>
    <t>장내파생상품처분손실</t>
    <phoneticPr fontId="54" type="noConversion"/>
  </si>
  <si>
    <t>Loss on valuation of exchange-traded derivatives transactions</t>
    <phoneticPr fontId="54" type="noConversion"/>
  </si>
  <si>
    <t>장내파생상품평가손실</t>
    <phoneticPr fontId="54" type="noConversion"/>
  </si>
  <si>
    <t>Loss on sales of OTC derivatives transactions</t>
    <phoneticPr fontId="54" type="noConversion"/>
  </si>
  <si>
    <t>장외파생상품처분손실</t>
    <phoneticPr fontId="54" type="noConversion"/>
  </si>
  <si>
    <t>Loss on valuation of OTC derivatives transactions</t>
    <phoneticPr fontId="54" type="noConversion"/>
  </si>
  <si>
    <t>장외파생상품평가손실</t>
    <phoneticPr fontId="54" type="noConversion"/>
  </si>
  <si>
    <t>4.Interest expenses</t>
    <phoneticPr fontId="54" type="noConversion"/>
  </si>
  <si>
    <t>Deposits</t>
    <phoneticPr fontId="54" type="noConversion"/>
  </si>
  <si>
    <t>예수부채이자비용</t>
    <phoneticPr fontId="54" type="noConversion"/>
  </si>
  <si>
    <t>Borrowings</t>
    <phoneticPr fontId="54" type="noConversion"/>
  </si>
  <si>
    <t>차입부채이자비용</t>
    <phoneticPr fontId="54" type="noConversion"/>
  </si>
  <si>
    <t>Other interest expenses</t>
    <phoneticPr fontId="54" type="noConversion"/>
  </si>
  <si>
    <t>기타이자비용</t>
    <phoneticPr fontId="54" type="noConversion"/>
  </si>
  <si>
    <t>5.Loss on valuation(disposal) of loans</t>
    <phoneticPr fontId="54" type="noConversion"/>
  </si>
  <si>
    <t>마.대출채권평가및처분손실</t>
    <phoneticPr fontId="54" type="noConversion"/>
  </si>
  <si>
    <t>Loss on valuation of loans</t>
    <phoneticPr fontId="54" type="noConversion"/>
  </si>
  <si>
    <t>대출채권매각손실</t>
    <phoneticPr fontId="54" type="noConversion"/>
  </si>
  <si>
    <t>Credit loss expenses</t>
    <phoneticPr fontId="54" type="noConversion"/>
  </si>
  <si>
    <t>대손상각비</t>
    <phoneticPr fontId="54" type="noConversion"/>
  </si>
  <si>
    <t>6.Loss on foreign transactions</t>
    <phoneticPr fontId="54" type="noConversion"/>
  </si>
  <si>
    <t>Loss on foreign currency transactions</t>
    <phoneticPr fontId="54" type="noConversion"/>
  </si>
  <si>
    <t>외환차손</t>
    <phoneticPr fontId="54" type="noConversion"/>
  </si>
  <si>
    <t>Loss on foreign exchanges translation</t>
    <phoneticPr fontId="54" type="noConversion"/>
  </si>
  <si>
    <t>외화환산손실</t>
    <phoneticPr fontId="54" type="noConversion"/>
  </si>
  <si>
    <t>7.General and administrative expenses</t>
    <phoneticPr fontId="54" type="noConversion"/>
  </si>
  <si>
    <t>급여</t>
    <phoneticPr fontId="54" type="noConversion"/>
  </si>
  <si>
    <t>퇴직급여</t>
    <phoneticPr fontId="54" type="noConversion"/>
  </si>
  <si>
    <t>복리후생비</t>
    <phoneticPr fontId="54" type="noConversion"/>
  </si>
  <si>
    <t>전산운용비</t>
    <phoneticPr fontId="54" type="noConversion"/>
  </si>
  <si>
    <t>임차료</t>
    <phoneticPr fontId="54" type="noConversion"/>
  </si>
  <si>
    <t>지급수수료</t>
    <phoneticPr fontId="54" type="noConversion"/>
  </si>
  <si>
    <t>접대비</t>
    <phoneticPr fontId="54" type="noConversion"/>
  </si>
  <si>
    <t>광고선전비</t>
    <phoneticPr fontId="54" type="noConversion"/>
  </si>
  <si>
    <t>감가상각비</t>
    <phoneticPr fontId="54" type="noConversion"/>
  </si>
  <si>
    <t>조사연구비</t>
    <phoneticPr fontId="54" type="noConversion"/>
  </si>
  <si>
    <t>연수비</t>
    <phoneticPr fontId="54" type="noConversion"/>
  </si>
  <si>
    <t>무형자산상각비</t>
    <phoneticPr fontId="54" type="noConversion"/>
  </si>
  <si>
    <t>세금과공과금</t>
    <phoneticPr fontId="54" type="noConversion"/>
  </si>
  <si>
    <t>판매부대비</t>
    <phoneticPr fontId="54" type="noConversion"/>
  </si>
  <si>
    <t>수도광열및사옥관리비</t>
    <phoneticPr fontId="54" type="noConversion"/>
  </si>
  <si>
    <t>회의비</t>
    <phoneticPr fontId="54" type="noConversion"/>
  </si>
  <si>
    <t>여비교통비</t>
    <phoneticPr fontId="54" type="noConversion"/>
  </si>
  <si>
    <t>도서인쇄비</t>
    <phoneticPr fontId="54" type="noConversion"/>
  </si>
  <si>
    <t>차량유지비</t>
    <phoneticPr fontId="54" type="noConversion"/>
  </si>
  <si>
    <t>소모품비</t>
    <phoneticPr fontId="54" type="noConversion"/>
  </si>
  <si>
    <t>보험료</t>
    <phoneticPr fontId="54" type="noConversion"/>
  </si>
  <si>
    <t>행사비</t>
    <phoneticPr fontId="54" type="noConversion"/>
  </si>
  <si>
    <t>8.Other operating expenses</t>
    <phoneticPr fontId="18" type="noConversion"/>
  </si>
  <si>
    <t>아.기타의영업비용</t>
    <phoneticPr fontId="18" type="noConversion"/>
  </si>
  <si>
    <t>1)</t>
    <phoneticPr fontId="18" type="noConversion"/>
  </si>
  <si>
    <t>Credit loss expenses</t>
    <phoneticPr fontId="18" type="noConversion"/>
  </si>
  <si>
    <t>대손상각비</t>
    <phoneticPr fontId="18" type="noConversion"/>
  </si>
  <si>
    <t>충당부채전입액</t>
    <phoneticPr fontId="54" type="noConversion"/>
  </si>
  <si>
    <t>Ⅲ.OPERATING INCOME</t>
    <phoneticPr fontId="54" type="noConversion"/>
  </si>
  <si>
    <t>Ⅲ.영업이익</t>
    <phoneticPr fontId="54" type="noConversion"/>
  </si>
  <si>
    <t>Ⅳ.NON-OPERATING INCOME</t>
    <phoneticPr fontId="54" type="noConversion"/>
  </si>
  <si>
    <t>Ⅳ.영업외수익</t>
    <phoneticPr fontId="54" type="noConversion"/>
  </si>
  <si>
    <t>1.Gain on equity method</t>
    <phoneticPr fontId="54" type="noConversion"/>
  </si>
  <si>
    <t>가.지분법주식관련수익</t>
    <phoneticPr fontId="54" type="noConversion"/>
  </si>
  <si>
    <t>Gain on equity method valuation</t>
    <phoneticPr fontId="54" type="noConversion"/>
  </si>
  <si>
    <t>1)</t>
    <phoneticPr fontId="54" type="noConversion"/>
  </si>
  <si>
    <t>지분법이익</t>
    <phoneticPr fontId="54" type="noConversion"/>
  </si>
  <si>
    <t>2)</t>
    <phoneticPr fontId="54" type="noConversion"/>
  </si>
  <si>
    <t>Gain on sales of equity method valuation</t>
    <phoneticPr fontId="54" type="noConversion"/>
  </si>
  <si>
    <t>지분법적용투자주식처분이익</t>
    <phoneticPr fontId="54" type="noConversion"/>
  </si>
  <si>
    <t>2.Gain on tangible assets</t>
    <phoneticPr fontId="54" type="noConversion"/>
  </si>
  <si>
    <t>나.유형자산관련수익</t>
    <phoneticPr fontId="54" type="noConversion"/>
  </si>
  <si>
    <t>Gain on disposition of tangible assets</t>
    <phoneticPr fontId="54" type="noConversion"/>
  </si>
  <si>
    <t>유형자산처분이익</t>
    <phoneticPr fontId="54" type="noConversion"/>
  </si>
  <si>
    <t>3.Gain on intangible assets</t>
    <phoneticPr fontId="54" type="noConversion"/>
  </si>
  <si>
    <t>다.무형자산관련수익</t>
    <phoneticPr fontId="54" type="noConversion"/>
  </si>
  <si>
    <t>Restoration of impairment loss on intangible assets</t>
    <phoneticPr fontId="54" type="noConversion"/>
  </si>
  <si>
    <t>2) Gain on assets contributed</t>
    <phoneticPr fontId="54" type="noConversion"/>
  </si>
  <si>
    <t>Ⅴ.NON-OPERATING EXPENSES</t>
    <phoneticPr fontId="54" type="noConversion"/>
  </si>
  <si>
    <t>1.Loss on equity method</t>
    <phoneticPr fontId="54" type="noConversion"/>
  </si>
  <si>
    <t>가.지분법주식관련비용</t>
    <phoneticPr fontId="54" type="noConversion"/>
  </si>
  <si>
    <t>2.Loss on tangible assets</t>
    <phoneticPr fontId="54" type="noConversion"/>
  </si>
  <si>
    <t>Loss on disposition of tangible assets</t>
    <phoneticPr fontId="54" type="noConversion"/>
  </si>
  <si>
    <t>다.무형자산관련비용</t>
    <phoneticPr fontId="18" type="noConversion"/>
  </si>
  <si>
    <t>1)</t>
    <phoneticPr fontId="18" type="noConversion"/>
  </si>
  <si>
    <t>Impairment loss on intangible assets</t>
    <phoneticPr fontId="18" type="noConversion"/>
  </si>
  <si>
    <t>무형자산손상차손</t>
    <phoneticPr fontId="18" type="noConversion"/>
  </si>
  <si>
    <t>4.Others</t>
    <phoneticPr fontId="18" type="noConversion"/>
  </si>
  <si>
    <t>라.기타영업외비용</t>
    <phoneticPr fontId="18" type="noConversion"/>
  </si>
  <si>
    <t>Donations</t>
    <phoneticPr fontId="18" type="noConversion"/>
  </si>
  <si>
    <t>기부금</t>
    <phoneticPr fontId="18" type="noConversion"/>
  </si>
  <si>
    <t>2)</t>
    <phoneticPr fontId="18" type="noConversion"/>
  </si>
  <si>
    <t>Miscellaneous loss</t>
    <phoneticPr fontId="18" type="noConversion"/>
  </si>
  <si>
    <t>잡손실</t>
    <phoneticPr fontId="18" type="noConversion"/>
  </si>
  <si>
    <t>Ⅵ.NET INCOME BEFORE INCOME TAX EXPENSE</t>
    <phoneticPr fontId="18" type="noConversion"/>
  </si>
  <si>
    <t>Ⅵ.법인세차감전순이익</t>
    <phoneticPr fontId="18" type="noConversion"/>
  </si>
  <si>
    <t>Ⅶ.INCOME TAX EXPENSE</t>
    <phoneticPr fontId="18" type="noConversion"/>
  </si>
  <si>
    <t>Ⅶ.법인세비용</t>
    <phoneticPr fontId="18" type="noConversion"/>
  </si>
  <si>
    <t>Ⅷ.NET INCOME</t>
    <phoneticPr fontId="18" type="noConversion"/>
  </si>
  <si>
    <t>Ⅷ.당기순이익</t>
    <phoneticPr fontId="18" type="noConversion"/>
  </si>
  <si>
    <t>Ⅷ.분기순이익</t>
    <phoneticPr fontId="18" type="noConversion"/>
  </si>
  <si>
    <t>Ⅸ.OTHER COMPREHENSIVE GAIN</t>
    <phoneticPr fontId="18" type="noConversion"/>
  </si>
  <si>
    <t>가. 후속적으로 당기손익으로 재분류되지 않는 항목</t>
  </si>
  <si>
    <t>나. 후속적으로 당기손익으로 재분류될 수 있는 항목</t>
  </si>
  <si>
    <t>Ⅹ.CONSOLIDATED NET COMPREHENSIVE INCOME(LOSS)</t>
    <phoneticPr fontId="54" type="noConversion"/>
  </si>
  <si>
    <r>
      <rPr>
        <sz val="10"/>
        <rFont val="맑은 고딕"/>
        <family val="3"/>
        <charset val="129"/>
      </rPr>
      <t>Ⅸ</t>
    </r>
    <r>
      <rPr>
        <sz val="10"/>
        <rFont val="맑은 고딕"/>
        <family val="3"/>
        <charset val="129"/>
        <scheme val="minor"/>
      </rPr>
      <t>.총   포   괄   이   익</t>
    </r>
    <phoneticPr fontId="54" type="noConversion"/>
  </si>
  <si>
    <t>(주석의 이자수익및이자비용 확인할것!)</t>
    <phoneticPr fontId="54" type="noConversion"/>
  </si>
  <si>
    <t>금융상품이자수익-&gt;</t>
    <phoneticPr fontId="54" type="noConversion"/>
  </si>
  <si>
    <t xml:space="preserve">   1. 분기순이익의 귀속</t>
    <phoneticPr fontId="54" type="noConversion"/>
  </si>
  <si>
    <t xml:space="preserve">       (1) 지배기업의 소유주</t>
    <phoneticPr fontId="54" type="noConversion"/>
  </si>
  <si>
    <t xml:space="preserve">       (2) 비지배지분</t>
    <phoneticPr fontId="54" type="noConversion"/>
  </si>
  <si>
    <t xml:space="preserve">   2. 분기총포괄이익의 귀속</t>
    <phoneticPr fontId="54" type="noConversion"/>
  </si>
  <si>
    <t xml:space="preserve">       (1) 지배기업의 소유주</t>
    <phoneticPr fontId="54" type="noConversion"/>
  </si>
  <si>
    <t xml:space="preserve">       (2) 비지배지분</t>
    <phoneticPr fontId="54" type="noConversion"/>
  </si>
  <si>
    <t>나.우선주자본금</t>
    <phoneticPr fontId="18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</si>
  <si>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 통화관련</t>
    </r>
    <phoneticPr fontId="54" type="noConversion"/>
  </si>
  <si>
    <t>2.Preferred stock</t>
    <phoneticPr fontId="54" type="noConversion"/>
  </si>
  <si>
    <t>6) 발행어음</t>
  </si>
  <si>
    <t>제22기 반기</t>
    <phoneticPr fontId="54" type="noConversion"/>
  </si>
  <si>
    <t>반기 연결재무상태표</t>
    <phoneticPr fontId="18" type="noConversion"/>
  </si>
  <si>
    <t>반기 연결포괄손익계산서</t>
    <phoneticPr fontId="54" type="noConversion"/>
  </si>
  <si>
    <t>제22기 반기 2020년 1월 1일부터 2020년 6월 30일까지</t>
    <phoneticPr fontId="18" type="noConversion"/>
  </si>
  <si>
    <t>제21기 반기 2019년 1월 1일부터 2019년 6월 30일까지</t>
    <phoneticPr fontId="54" type="noConversion"/>
  </si>
  <si>
    <t>제21기 반기</t>
    <phoneticPr fontId="54" type="noConversion"/>
  </si>
  <si>
    <t>제22기 반기  2020년 06월 30일 현재</t>
    <phoneticPr fontId="18" type="noConversion"/>
  </si>
  <si>
    <t>제21기         2019년 12월 31일 현재</t>
    <phoneticPr fontId="18" type="noConversion"/>
  </si>
  <si>
    <t>7) 유통금융담보금</t>
    <phoneticPr fontId="54" type="noConversion"/>
  </si>
  <si>
    <t>8) 특정예금등</t>
    <phoneticPr fontId="54" type="noConversion"/>
  </si>
  <si>
    <t>9) 기타예치금</t>
    <phoneticPr fontId="54" type="noConversion"/>
  </si>
  <si>
    <t>10) 정기예적금</t>
    <phoneticPr fontId="18" type="noConversion"/>
  </si>
  <si>
    <t>11) 저축성보험예금</t>
    <phoneticPr fontId="54" type="noConversion"/>
  </si>
  <si>
    <t>④ 중국주식 예치금</t>
    <phoneticPr fontId="54" type="noConversion"/>
  </si>
  <si>
    <r>
      <rPr>
        <sz val="9"/>
        <color theme="1"/>
        <rFont val="맑은 고딕"/>
        <family val="3"/>
        <charset val="129"/>
      </rPr>
      <t>③</t>
    </r>
    <r>
      <rPr>
        <sz val="9"/>
        <color theme="1"/>
        <rFont val="맑은 고딕"/>
        <family val="3"/>
        <charset val="129"/>
        <scheme val="minor"/>
      </rPr>
      <t xml:space="preserve"> 홍콩주식 예치금</t>
    </r>
    <phoneticPr fontId="54" type="noConversion"/>
  </si>
  <si>
    <r>
      <rPr>
        <sz val="9"/>
        <color theme="1"/>
        <rFont val="맑은 고딕"/>
        <family val="3"/>
        <charset val="129"/>
      </rPr>
      <t>⑤</t>
    </r>
    <r>
      <rPr>
        <sz val="9"/>
        <color theme="1"/>
        <rFont val="맑은 고딕"/>
        <family val="3"/>
        <charset val="129"/>
        <scheme val="minor"/>
      </rPr>
      <t xml:space="preserve"> 미국주식 예치금</t>
    </r>
    <phoneticPr fontId="54" type="noConversion"/>
  </si>
  <si>
    <t>⑥ 캐나다주식 예치금</t>
    <phoneticPr fontId="54" type="noConversion"/>
  </si>
  <si>
    <t>⑩ 프랑스주식 예치금</t>
    <phoneticPr fontId="54" type="noConversion"/>
  </si>
  <si>
    <t>⑧ 영국주식 예치금</t>
    <phoneticPr fontId="54" type="noConversion"/>
  </si>
  <si>
    <t>⑪ 국내선물대용 예치금(USD)</t>
    <phoneticPr fontId="54" type="noConversion"/>
  </si>
  <si>
    <r>
      <rPr>
        <sz val="9"/>
        <color theme="1"/>
        <rFont val="맑은 고딕"/>
        <family val="3"/>
        <charset val="129"/>
      </rPr>
      <t>⑦</t>
    </r>
    <r>
      <rPr>
        <sz val="9"/>
        <color theme="1"/>
        <rFont val="맑은 고딕"/>
        <family val="3"/>
        <charset val="129"/>
        <scheme val="minor"/>
      </rPr>
      <t xml:space="preserve"> 독일주식 예치금</t>
    </r>
    <phoneticPr fontId="54" type="noConversion"/>
  </si>
  <si>
    <r>
      <rPr>
        <sz val="9"/>
        <color theme="1"/>
        <rFont val="맑은 고딕"/>
        <family val="3"/>
        <charset val="129"/>
      </rPr>
      <t>⑨</t>
    </r>
    <r>
      <rPr>
        <sz val="9"/>
        <color theme="1"/>
        <rFont val="맑은 고딕"/>
        <family val="3"/>
        <charset val="129"/>
        <scheme val="minor"/>
      </rPr>
      <t xml:space="preserve"> 싱가폴주식 예치금</t>
    </r>
    <phoneticPr fontId="54" type="noConversion"/>
  </si>
  <si>
    <r>
      <rPr>
        <sz val="9"/>
        <color theme="1"/>
        <rFont val="맑은 고딕"/>
        <family val="3"/>
        <charset val="129"/>
      </rPr>
      <t xml:space="preserve">⑫ </t>
    </r>
    <r>
      <rPr>
        <sz val="9"/>
        <color theme="1"/>
        <rFont val="맑은 고딕"/>
        <family val="3"/>
        <charset val="129"/>
        <scheme val="minor"/>
      </rPr>
      <t>기타외화예치금</t>
    </r>
    <phoneticPr fontId="54" type="noConversion"/>
  </si>
  <si>
    <t>가.신용공여금</t>
    <phoneticPr fontId="54" type="noConversion"/>
  </si>
  <si>
    <t>나.환매조건부채권매수</t>
    <phoneticPr fontId="54" type="noConversion"/>
  </si>
  <si>
    <t>다.대여금</t>
    <phoneticPr fontId="54" type="noConversion"/>
  </si>
  <si>
    <t>라.대출금</t>
    <phoneticPr fontId="54" type="noConversion"/>
  </si>
  <si>
    <t>마.매입대출채권</t>
    <phoneticPr fontId="54" type="noConversion"/>
  </si>
  <si>
    <t>바.사모사채</t>
    <phoneticPr fontId="18" type="noConversion"/>
  </si>
  <si>
    <t>사.대손충당금</t>
    <phoneticPr fontId="18" type="noConversion"/>
  </si>
  <si>
    <t xml:space="preserve">계  정  과   목  </t>
    <phoneticPr fontId="54" type="noConversion"/>
  </si>
  <si>
    <t>다.기타영업외비용</t>
    <phoneticPr fontId="18" type="noConversion"/>
  </si>
  <si>
    <t>Ⅸ.기타포괄손익</t>
    <phoneticPr fontId="54" type="noConversion"/>
  </si>
  <si>
    <t>Ⅹ.총   포   괄   이   익</t>
    <phoneticPr fontId="54" type="noConversion"/>
  </si>
  <si>
    <t>4) 집합투자증권투자자예수금</t>
    <phoneticPr fontId="18" type="noConversion"/>
  </si>
  <si>
    <t>5) 기타예수금</t>
    <phoneticPr fontId="18" type="noConversion"/>
  </si>
  <si>
    <t>마.외환거래이익</t>
    <phoneticPr fontId="54" type="noConversion"/>
  </si>
  <si>
    <t>바.기타의 영업수익</t>
    <phoneticPr fontId="5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</si>
</sst>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3"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4" formatCode="\$#,##0_);[Red]\(\$#,##0\)"/>
    <numFmt numFmtId="176" formatCode="#,##0_);[Red]\(#,##0\)"/>
    <numFmt numFmtId="177" formatCode="0_ "/>
    <numFmt numFmtId="178" formatCode="&quot;113-&quot;@"/>
    <numFmt numFmtId="179" formatCode=";;;"/>
    <numFmt numFmtId="180" formatCode="#,##0.00;[Red]&quot;-&quot;#,##0.00"/>
    <numFmt numFmtId="181" formatCode="_ * #,##0.00_ ;_ * \-#,##0.00_ ;_ * &quot;-&quot;??_ ;_ @_ "/>
    <numFmt numFmtId="182" formatCode="_(* #,##0.00_);_(* \(#,##0.00\);_(* &quot;-&quot;??_);_(@_)"/>
    <numFmt numFmtId="183" formatCode="yy/m/d"/>
    <numFmt numFmtId="184" formatCode="#,##0_-;&quot;△&quot;#,##0_-;\-"/>
    <numFmt numFmtId="185" formatCode="_(&quot;￡&quot;* #,##0_);_(&quot;￡&quot;* \(#,##0\);_(&quot;￡&quot;* &quot;-&quot;_);_(@_)"/>
    <numFmt numFmtId="186" formatCode="_(&quot;￡&quot;* #,##0.0_);_(&quot;￡&quot;* \(#,##0.0\);_(&quot;￡&quot;* &quot;-&quot;_);_(@_)"/>
    <numFmt numFmtId="187" formatCode="_(&quot;￡&quot;* #,##0.00_);_(&quot;￡&quot;* \(#,##0.00\);_(&quot;￡&quot;* &quot;-&quot;_);_(@_)"/>
    <numFmt numFmtId="188" formatCode="_(* #,##0\p_);_(* \(#,##0\p\);_(* &quot;-&quot;\ \p_);_(@_)"/>
    <numFmt numFmtId="189" formatCode="_(* #,##0.00\p_);_(* \(#,##0.00\p\);_(* &quot;-&quot;\ \p_);_(@_)"/>
    <numFmt numFmtId="190" formatCode="&quot;￡&quot;#,##0.00"/>
    <numFmt numFmtId="191" formatCode="General_)"/>
    <numFmt numFmtId="192" formatCode="_ * #,##0_ ;_ * \-#,##0_ ;_ * &quot;-&quot;_ ;_ @_ "/>
    <numFmt numFmtId="193" formatCode="0.0"/>
    <numFmt numFmtId="194" formatCode="#."/>
    <numFmt numFmtId="195" formatCode="#,##0&quot;포&quot;"/>
    <numFmt numFmtId="196" formatCode=";;&quot;－ &quot;"/>
    <numFmt numFmtId="197" formatCode="#,##0;&quot;△&quot;#,##0"/>
    <numFmt numFmtId="198" formatCode="&quot;$&quot;#,##0_);\(&quot;$&quot;#,##0\)"/>
    <numFmt numFmtId="199" formatCode="&quot;₩&quot;#,##0.00;[Red]&quot;₩&quot;\-#,##0.00"/>
    <numFmt numFmtId="200" formatCode="&quot;₩&quot;#,##0;[Red]&quot;₩&quot;\-#,##0"/>
    <numFmt numFmtId="201" formatCode="#,##0&quot;Vial&quot;"/>
    <numFmt numFmtId="202" formatCode="&quot;₩&quot;#,##0.00;&quot;₩&quot;\-#,##0.00"/>
    <numFmt numFmtId="203" formatCode="0.000"/>
    <numFmt numFmtId="204" formatCode="#,##0;&quot;-&quot;#,##0"/>
    <numFmt numFmtId="205" formatCode="#,##0;[Red]&quot;-&quot;#,##0"/>
    <numFmt numFmtId="206" formatCode="&quot;$&quot;#,##0.00_);\(&quot;$&quot;#,##0.00\)"/>
    <numFmt numFmtId="207" formatCode="#,##0_);[Red]\(#,##0\);&quot;-&quot;_);@_)"/>
    <numFmt numFmtId="208" formatCode="000000"/>
    <numFmt numFmtId="209" formatCode="#,##0&quot;㎖&quot;"/>
    <numFmt numFmtId="210" formatCode="#,##0&quot;앰플&quot;"/>
    <numFmt numFmtId="211" formatCode="#,##0&quot;g&quot;"/>
    <numFmt numFmtId="212" formatCode="&quot;PG1130&quot;@&quot;01&quot;"/>
    <numFmt numFmtId="213" formatCode="&quot;₩&quot;#,##0;[Red]&quot;₩&quot;\!\-&quot;₩&quot;#,##0"/>
    <numFmt numFmtId="214" formatCode="&quot; ￦&quot;#,##0_);&quot;(￦&quot;#,##0\);&quot; ￦&quot;\-_)"/>
    <numFmt numFmtId="215" formatCode="#0&quot;일&quot;"/>
    <numFmt numFmtId="216" formatCode="#,##0&quot;정&quot;"/>
    <numFmt numFmtId="217" formatCode="#,##0&quot;매&quot;"/>
    <numFmt numFmtId="218" formatCode="&quot;#&quot;##0"/>
    <numFmt numFmtId="219" formatCode="#,##0;[Red]\-#,##0;\-"/>
    <numFmt numFmtId="220" formatCode="[Blue]#,##0.00;[Red]\-#,##0.00"/>
    <numFmt numFmtId="221" formatCode="#,##0&quot;캅셀&quot;"/>
    <numFmt numFmtId="222" formatCode="_(* #,##0.00_);_(* &quot;₩&quot;\(#,##0.00&quot;₩&quot;\);_(* &quot;-&quot;??_);_(@_)"/>
    <numFmt numFmtId="223" formatCode="_ &quot;₩&quot;* #,##0_ ;_ &quot;₩&quot;* \-#,##0_ ;_ &quot;₩&quot;* &quot;-&quot;_ ;_ @_ "/>
    <numFmt numFmtId="224" formatCode="_-&quot;$&quot;* #,##0_-;\-&quot;$&quot;* #,##0_-;_-&quot;$&quot;* &quot;-&quot;_-;_-@_-"/>
    <numFmt numFmtId="225" formatCode="_-&quot;$&quot;* #,##0.00_-;\-&quot;$&quot;* #,##0.00_-;_-&quot;$&quot;* &quot;-&quot;??_-;_-@_-"/>
    <numFmt numFmtId="226" formatCode="_-* #,##0_-;\-* #,##0_-;_-* &quot;-     &quot;_-;_-@_-"/>
    <numFmt numFmtId="227" formatCode="&quot;₩&quot;#,##0;&quot;₩&quot;\-#,##0"/>
    <numFmt numFmtId="228" formatCode="_-&quot;L.&quot;\ * #,##0_-;\-&quot;L.&quot;\ * #,##0_-;_-&quot;L.&quot;\ * &quot;-&quot;_-;_-@_-"/>
    <numFmt numFmtId="229" formatCode="_(&quot;RM&quot;* #,##0_);_(&quot;RM&quot;* \(#,##0\);_(&quot;RM&quot;* &quot;-&quot;_);_(@_)"/>
    <numFmt numFmtId="230" formatCode="0.0\ \ \ "/>
    <numFmt numFmtId="231" formatCode="_ &quot;$&quot;* #,##0_ ;_ &quot;$&quot;* \-#,##0_ ;_ &quot;$&quot;* &quot;-&quot;_ ;_ @_ "/>
    <numFmt numFmtId="232" formatCode="_ &quot;₩&quot;* #,##0.00_ ;_ &quot;₩&quot;* \-#,##0.00_ ;_ &quot;₩&quot;* &quot;-&quot;??_ ;_ @_ "/>
    <numFmt numFmtId="233" formatCode="_-&quot;L.&quot;\ * #,##0.00_-;\-&quot;L.&quot;\ * #,##0.00_-;_-&quot;L.&quot;\ * &quot;-&quot;??_-;_-@_-"/>
    <numFmt numFmtId="234" formatCode="_(&quot;RM&quot;* #,##0.00_);_(&quot;RM&quot;* \(#,##0.00\);_(&quot;RM&quot;* &quot;-&quot;??_);_(@_)"/>
    <numFmt numFmtId="235" formatCode="_ * #,##0_ ;_ * \-#,##0_ ;_ * &quot;-&quot;_ ;_ @_ \ \ \ "/>
    <numFmt numFmtId="236" formatCode="_ &quot;$&quot;* #,##0.00_ ;_ &quot;$&quot;* \-#,##0.00_ ;_ &quot;$&quot;* &quot;-&quot;??_ ;_ @_ "/>
    <numFmt numFmtId="237" formatCode="0.0\ \ "/>
    <numFmt numFmtId="238" formatCode="\ \ @"/>
    <numFmt numFmtId="239" formatCode="#,##0.0_ "/>
    <numFmt numFmtId="240" formatCode="_-* #,##0.000_-;\-* #,##0.000_-;_-* &quot;-&quot;??_-;_-@_-"/>
    <numFmt numFmtId="241" formatCode="0.0%;&quot;₩&quot;&quot;₩&quot;&quot;₩&quot;&quot;₩&quot;&quot;₩&quot;&quot;₩&quot;&quot;₩&quot;&quot;₩&quot;\(0.0%&quot;₩&quot;&quot;₩&quot;&quot;₩&quot;&quot;₩&quot;&quot;₩&quot;&quot;₩&quot;&quot;₩&quot;&quot;₩&quot;\)"/>
    <numFmt numFmtId="242" formatCode="###0_);[Red]\(###0\)"/>
    <numFmt numFmtId="243" formatCode="#,##0.00000;[Red]\-#,##0.00000"/>
    <numFmt numFmtId="244" formatCode="_-* #,##0\ _D_M_-;\-* #,##0\ _D_M_-;_-* &quot;-&quot;\ _D_M_-;_-@_-"/>
    <numFmt numFmtId="245" formatCode="_-* #,##0.00\ _D_M_-;\-* #,##0.00\ _D_M_-;_-* &quot;-&quot;??\ _D_M_-;_-@_-"/>
    <numFmt numFmtId="246" formatCode="#,##0.0000000;[Red]\-#,##0.0000000"/>
    <numFmt numFmtId="247" formatCode="\$#,##0.0_);\(\$#,##0.0\)"/>
    <numFmt numFmtId="248" formatCode="#,##0;\-#,##0;&quot;-&quot;"/>
    <numFmt numFmtId="249" formatCode="#,##0_);[Black]\(#,##0\)"/>
    <numFmt numFmtId="250" formatCode="#,##0.00000_);[Red]\(#,##0.00000\)"/>
    <numFmt numFmtId="251" formatCode="_ &quot;₩&quot;* #,##0.00_ ;_ &quot;₩&quot;* &quot;₩&quot;\-#,##0.00_ ;_ &quot;₩&quot;* &quot;-&quot;??_ ;_ @_ "/>
    <numFmt numFmtId="252" formatCode="#,##0.0000000_);[Red]\(#,##0.0000000\)"/>
    <numFmt numFmtId="253" formatCode="&quot;$&quot;#,##0.0_);\(&quot;$&quot;#,##0.0\)"/>
    <numFmt numFmtId="254" formatCode="[Black]#,###_);[Black]\(#,###\);&quot;-&quot;_)"/>
    <numFmt numFmtId="255" formatCode="_(* #,##0.0_);_(* \(#,##0.0\);_(* &quot;-&quot;??_);_(@_)"/>
    <numFmt numFmtId="256" formatCode="_._.* #,##0.0_)_%;_._.* \(#,##0.0\)_%;_._.* \ .0_)_%"/>
    <numFmt numFmtId="257" formatCode="_._.* #,##0.000_)_%;_._.* \(#,##0.000\)_%;_._.* \ .000_)_%"/>
    <numFmt numFmtId="258" formatCode="#,##0_)&quot;개월&quot;;\(#,##0\)"/>
    <numFmt numFmtId="259" formatCode="mmm\.yy"/>
    <numFmt numFmtId="260" formatCode="_(&quot;$&quot;* #,##0.0_);_(&quot;$&quot;* \(#,##0.0\);_(&quot;$&quot;* &quot;-&quot;_);_(@_)"/>
    <numFmt numFmtId="261" formatCode="0&quot;.&quot;_);[Red]\(0\)"/>
    <numFmt numFmtId="262" formatCode="_._.&quot;$&quot;* #,##0.0_)_%;_._.&quot;$&quot;* \(#,##0.0\)_%;_._.&quot;$&quot;* \ .0_)_%"/>
    <numFmt numFmtId="263" formatCode="&quot;$&quot;* #,##0.00_);&quot;$&quot;* \(#,##0.00\)"/>
    <numFmt numFmtId="264" formatCode="_._.&quot;$&quot;* #,##0.000_)_%;_._.&quot;$&quot;* \(#,##0.000\)_%;_._.&quot;$&quot;* \ .000_)_%"/>
    <numFmt numFmtId="265" formatCode="\'yy\.mm\.dd"/>
    <numFmt numFmtId="266" formatCode="&quot;US$&quot;#,##0.00_);\(&quot;US$&quot;#,##0.00\)"/>
    <numFmt numFmtId="267" formatCode="0.0000000"/>
    <numFmt numFmtId="268" formatCode="_ &quot;₩&quot;* #,##0_ ;_ &quot;₩&quot;* &quot;₩&quot;\-#,##0_ ;_ &quot;₩&quot;* &quot;-&quot;_ ;_ @_ "/>
    <numFmt numFmtId="269" formatCode="* #,##0_);* \(#,##0\);&quot;-&quot;??_);@"/>
    <numFmt numFmtId="270" formatCode="* #,##0_%;* \-#,##0_%;* #,##0_%;@_%"/>
    <numFmt numFmtId="271" formatCode="&quot;$&quot;#,##0.00"/>
    <numFmt numFmtId="272" formatCode="_(&quot;$&quot;* #,##0_);_(&quot;$&quot;* \(#,##0\);_(&quot;$&quot;* &quot;-&quot;_);_(@_)"/>
    <numFmt numFmtId="273" formatCode="_-[$€-2]* #,##0.00_-;\-[$€-2]* #,##0.00_-;_-[$€-2]* &quot;-&quot;??_-"/>
    <numFmt numFmtId="274" formatCode="0.0%"/>
    <numFmt numFmtId="275" formatCode="#,##0.00\ &quot;FB&quot;;[Red]\-#,##0.00\ &quot;FB&quot;"/>
    <numFmt numFmtId="276" formatCode="#,##0;[Red]&quot;△&quot;#,##0"/>
    <numFmt numFmtId="277" formatCode="_(&quot;$&quot;* #,##0.00_);_(&quot;$&quot;* \(#,##0.00\);_(&quot;$&quot;* &quot;-&quot;??_);_(@_)"/>
    <numFmt numFmtId="278" formatCode="\ \ \ #,###"/>
    <numFmt numFmtId="279" formatCode="0.00000000"/>
    <numFmt numFmtId="280" formatCode="#,##0\x_);\(#,##0\x\)"/>
    <numFmt numFmtId="281" formatCode="#,##0%_);\(#,##0%\)"/>
    <numFmt numFmtId="282" formatCode="0.00\ %"/>
    <numFmt numFmtId="283" formatCode="#,##0\ ;[Red]\-#,##0\ "/>
    <numFmt numFmtId="284" formatCode="_ * #,##0_ ;_ * &quot;₩&quot;&quot;₩&quot;&quot;₩&quot;\-#,##0_ ;_ * &quot;-&quot;_ ;_ @_ "/>
    <numFmt numFmtId="285" formatCode="_ * #,##0.00_ ;_ * &quot;₩&quot;&quot;₩&quot;&quot;₩&quot;\-#,##0.00_ ;_ * &quot;-&quot;??_ ;_ @_ "/>
    <numFmt numFmtId="286" formatCode="#,##0,;\-#,##0,;_-&quot;&quot;_-"/>
    <numFmt numFmtId="287" formatCode="_(* #,##0\ \x_);_(* \(#,##0\ \x\);_(* &quot;-&quot;??_);_(@_)"/>
    <numFmt numFmtId="288" formatCode="_(* #,##0.0\ \x_);_(* \(#,##0.0\ \x\);_(* &quot;-&quot;??_);_(@_)"/>
    <numFmt numFmtId="289" formatCode="0.00000%"/>
    <numFmt numFmtId="290" formatCode="[Black]#,###_);[Black]\(#,###\);[Black]&quot;-&quot;_)"/>
    <numFmt numFmtId="291" formatCode="_(0_)%;\(0\)%;\ \ _)\%"/>
    <numFmt numFmtId="292" formatCode="_._._(* 0_)%;_._.\(* 0\)%;_._._(* \ _)\%"/>
    <numFmt numFmtId="293" formatCode="0%_);\(0%\)"/>
    <numFmt numFmtId="294" formatCode="0.00_);[Red]\(0.00\)"/>
    <numFmt numFmtId="295" formatCode="_(0.0_)%;\(0.0\)%;\ \ .0_)%"/>
    <numFmt numFmtId="296" formatCode="_._._(* 0.0_)%;_._.\(* 0.0\)%;_._._(* \ .0_)%"/>
    <numFmt numFmtId="297" formatCode="_(0.00_)%;\(0.00\)%;\ \ .00_)%"/>
    <numFmt numFmtId="298" formatCode="_._._(* 0.00_)%;_._.\(* 0.00\)%;_._._(* \ .00_)%"/>
    <numFmt numFmtId="299" formatCode="_(0.000_)%;\(0.000\)%;\ \ .000_)%"/>
    <numFmt numFmtId="300" formatCode="_._._(* 0.000_)%;_._.\(* 0.000\)%;_._._(* \ .000_)%"/>
    <numFmt numFmtId="301" formatCode="0.000000%"/>
    <numFmt numFmtId="302" formatCode="&quot;₩&quot;#,##0;&quot;₩&quot;&quot;₩&quot;&quot;₩&quot;&quot;₩&quot;&quot;₩&quot;&quot;₩&quot;&quot;₩&quot;\-&quot;₩&quot;#,##0"/>
    <numFmt numFmtId="303" formatCode="\ @"/>
    <numFmt numFmtId="304" formatCode="#,##0\ \ "/>
    <numFmt numFmtId="305" formatCode="#,##0;[Red]#,##0"/>
    <numFmt numFmtId="306" formatCode="#,##0.00000000_);[Red]\(#,##0.00000000\)"/>
    <numFmt numFmtId="307" formatCode="_(* #,##0.000_);_(* \(#,##0.000\);_(* &quot;-&quot;??_);_(@_)"/>
    <numFmt numFmtId="308" formatCode="_-&quot;£&quot;* #,##0_-;\-&quot;£&quot;* #,##0_-;_-&quot;£&quot;* &quot;-&quot;_-;_-@_-"/>
    <numFmt numFmtId="309" formatCode="_ &quot;SFr.&quot;\ * #,##0_ ;_ &quot;SFr.&quot;\ * \-#,##0_ ;_ &quot;SFr.&quot;\ * &quot;-&quot;_ ;_ @_ "/>
    <numFmt numFmtId="310" formatCode="_ &quot;SFr.&quot;\ * #,##0.00_ ;_ &quot;SFr.&quot;\ * \-#,##0.00_ ;_ &quot;SFr.&quot;\ * &quot;-&quot;??_ ;_ @_ "/>
    <numFmt numFmtId="311" formatCode="_(* #,##0_);_(* \(#,##0\);_(* \ _)"/>
    <numFmt numFmtId="312" formatCode="_(* #,##0.0_);_(* \(#,##0.0\);_(* \ .0_)"/>
    <numFmt numFmtId="313" formatCode="_(* #,##0.00_);_(* \(#,##0.00\);_(* \ .00_)"/>
    <numFmt numFmtId="314" formatCode="_(* #,##0.000_);_(* \(#,##0.000\);_(* \ .000_)"/>
    <numFmt numFmtId="315" formatCode="_(&quot;$&quot;* #,##0_);_(&quot;$&quot;* \(#,##0\);_(&quot;$&quot;* \ _)"/>
    <numFmt numFmtId="316" formatCode="_(&quot;$&quot;* #,##0.0_);_(&quot;$&quot;* \(#,##0.0\);_(&quot;$&quot;* \ .0_)"/>
    <numFmt numFmtId="317" formatCode="_(&quot;$&quot;* #,##0.00_);_(&quot;$&quot;* \(#,##0.00\);_(&quot;$&quot;* \ .00_)"/>
    <numFmt numFmtId="318" formatCode="_(&quot;$&quot;* #,##0.000_);_(&quot;$&quot;* \(#,##0.000\);_(&quot;$&quot;* \ .000_)"/>
    <numFmt numFmtId="319" formatCode="_-* #,##0&quot;р.&quot;_-;\-* #,##0&quot;р.&quot;_-;_-* &quot;-&quot;&quot;р.&quot;_-;_-@_-"/>
    <numFmt numFmtId="320" formatCode="_-* #,##0.00&quot;р.&quot;_-;\-* #,##0.00&quot;р.&quot;_-;_-* &quot;-&quot;??&quot;р.&quot;_-;_-@_-"/>
    <numFmt numFmtId="321" formatCode="0_);[Red]\(0\)"/>
    <numFmt numFmtId="322" formatCode="_(* #,##0_);_(* \(#,##0\);_(* &quot;-&quot;_);_(@_)"/>
    <numFmt numFmtId="323" formatCode="#,##0;\(#,##0\);\-"/>
  </numFmts>
  <fonts count="250"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5"/>
      <color theme="3"/>
      <name val="맑은 고딕"/>
      <family val="3"/>
      <charset val="129"/>
      <scheme val="min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9"/>
      <color theme="1"/>
      <name val="맑은 고딕"/>
      <family val="3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name val="맑은 고딕"/>
      <family val="3"/>
      <charset val="129"/>
      <scheme val="minor"/>
    </font>
    <font>
      <sz val="10"/>
      <name val="Arial"/>
      <family val="2"/>
    </font>
    <font>
      <sz val="10"/>
      <name val="바탕체"/>
      <family val="1"/>
      <charset val="129"/>
    </font>
    <font>
      <sz val="12"/>
      <name val="바탕체"/>
      <family val="1"/>
      <charset val="129"/>
    </font>
    <font>
      <b/>
      <sz val="10"/>
      <name val="MS Sans Serif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???"/>
      <family val="1"/>
    </font>
    <font>
      <i/>
      <sz val="12"/>
      <name val="바탕체"/>
      <family val="1"/>
      <charset val="129"/>
    </font>
    <font>
      <sz val="12"/>
      <name val="??????"/>
      <family val="1"/>
    </font>
    <font>
      <u/>
      <sz val="8.4"/>
      <color indexed="12"/>
      <name val="Arial"/>
      <family val="2"/>
    </font>
    <font>
      <sz val="11"/>
      <name val="돋?o"/>
      <family val="3"/>
      <charset val="129"/>
    </font>
    <font>
      <sz val="12"/>
      <name val="¹????¼"/>
      <family val="3"/>
      <charset val="129"/>
    </font>
    <font>
      <sz val="11"/>
      <name val="￥i￠￢￠?o"/>
      <family val="3"/>
      <charset val="129"/>
    </font>
    <font>
      <sz val="12"/>
      <name val="System"/>
      <family val="2"/>
      <charset val="129"/>
    </font>
    <font>
      <sz val="10"/>
      <color indexed="8"/>
      <name val="Arial"/>
      <family val="2"/>
    </font>
    <font>
      <sz val="10"/>
      <name val="굴림체"/>
      <family val="3"/>
      <charset val="129"/>
    </font>
    <font>
      <sz val="11"/>
      <name val="돋움체"/>
      <family val="3"/>
      <charset val="129"/>
    </font>
    <font>
      <sz val="12"/>
      <name val="ⓒoUAAA¨u"/>
      <family val="1"/>
      <charset val="129"/>
    </font>
    <font>
      <sz val="10"/>
      <name val="Helv"/>
      <family val="2"/>
    </font>
    <font>
      <sz val="20"/>
      <name val="돋움체"/>
      <family val="3"/>
      <charset val="129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2"/>
      <name val="Times New Roman"/>
      <family val="1"/>
    </font>
    <font>
      <b/>
      <sz val="15"/>
      <color indexed="24"/>
      <name val="¹UAAA¼"/>
      <family val="1"/>
      <charset val="129"/>
    </font>
    <font>
      <sz val="10"/>
      <name val="Courier"/>
      <family val="3"/>
    </font>
    <font>
      <sz val="1"/>
      <color indexed="18"/>
      <name val="Courier"/>
      <family val="3"/>
    </font>
    <font>
      <sz val="12"/>
      <name val="¹UAAA¼"/>
      <family val="1"/>
      <charset val="129"/>
    </font>
    <font>
      <sz val="12"/>
      <name val="¹ÙÅÁÃ¼"/>
      <family val="3"/>
      <charset val="129"/>
    </font>
    <font>
      <sz val="12"/>
      <name val="굴림체"/>
      <family val="3"/>
      <charset val="129"/>
    </font>
    <font>
      <sz val="11"/>
      <color indexed="8"/>
      <name val="宋体"/>
      <family val="3"/>
      <charset val="255"/>
    </font>
    <font>
      <sz val="11"/>
      <color indexed="9"/>
      <name val="宋体"/>
      <family val="3"/>
      <charset val="255"/>
    </font>
    <font>
      <sz val="11"/>
      <name val="궁서"/>
      <family val="1"/>
      <charset val="129"/>
    </font>
    <font>
      <sz val="11"/>
      <color indexed="10"/>
      <name val="宋体"/>
      <family val="3"/>
      <charset val="255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1"/>
      <color indexed="60"/>
      <name val="宋体"/>
      <family val="3"/>
      <charset val="255"/>
    </font>
    <font>
      <sz val="11"/>
      <name val="바탕체"/>
      <family val="1"/>
      <charset val="129"/>
    </font>
    <font>
      <sz val="10"/>
      <name val="PragmaticaCTT"/>
      <family val="1"/>
    </font>
    <font>
      <sz val="12"/>
      <name val="돋움체"/>
      <family val="3"/>
      <charset val="129"/>
    </font>
    <font>
      <u/>
      <sz val="9"/>
      <color indexed="36"/>
      <name val="돋움"/>
      <family val="3"/>
      <charset val="129"/>
    </font>
    <font>
      <sz val="8"/>
      <color indexed="8"/>
      <name val="Arial"/>
      <family val="2"/>
    </font>
    <font>
      <sz val="14"/>
      <name val="뼥?ⓒ"/>
      <family val="3"/>
      <charset val="129"/>
    </font>
    <font>
      <sz val="11"/>
      <name val="굃굍 긕긘긞긏"/>
      <family val="3"/>
      <charset val="129"/>
    </font>
    <font>
      <sz val="14"/>
      <name val="ＭＳ 明朝"/>
      <family val="3"/>
      <charset val="129"/>
    </font>
    <font>
      <sz val="12"/>
      <name val="┭병릇"/>
      <family val="1"/>
      <charset val="129"/>
    </font>
    <font>
      <sz val="1"/>
      <color indexed="0"/>
      <name val="Courier"/>
      <family val="3"/>
    </font>
    <font>
      <sz val="11"/>
      <name val="굴림체"/>
      <family val="3"/>
      <charset val="129"/>
    </font>
    <font>
      <sz val="10"/>
      <name val="Book Antiqua"/>
      <family val="1"/>
    </font>
    <font>
      <sz val="12"/>
      <name val="뼻뮝"/>
      <family val="3"/>
      <charset val="129"/>
    </font>
    <font>
      <b/>
      <sz val="12"/>
      <color indexed="16"/>
      <name val="굴림체"/>
      <family val="3"/>
      <charset val="129"/>
    </font>
    <font>
      <sz val="11"/>
      <color indexed="8"/>
      <name val="맑은 고딕"/>
      <family val="3"/>
      <charset val="129"/>
    </font>
    <font>
      <sz val="10"/>
      <name val="명조"/>
      <family val="3"/>
      <charset val="129"/>
    </font>
    <font>
      <u/>
      <sz val="10"/>
      <color indexed="36"/>
      <name val="Arial"/>
      <family val="2"/>
    </font>
    <font>
      <sz val="11"/>
      <name val="바탕"/>
      <family val="1"/>
      <charset val="129"/>
    </font>
    <font>
      <sz val="10"/>
      <name val="굴림"/>
      <family val="3"/>
      <charset val="129"/>
    </font>
    <font>
      <sz val="11"/>
      <color indexed="20"/>
      <name val="宋体"/>
      <family val="3"/>
      <charset val="255"/>
    </font>
    <font>
      <sz val="11"/>
      <name val="ＭＳ Ｐゴシック"/>
      <family val="3"/>
      <charset val="255"/>
    </font>
    <font>
      <sz val="10"/>
      <color indexed="8"/>
      <name val="맑은 고딕"/>
      <family val="3"/>
      <charset val="129"/>
    </font>
    <font>
      <sz val="14"/>
      <name val="ＭＳ 明朝"/>
      <family val="1"/>
      <charset val="255"/>
    </font>
    <font>
      <sz val="11"/>
      <name val="Times New Roman"/>
      <family val="1"/>
    </font>
    <font>
      <i/>
      <sz val="11"/>
      <color indexed="23"/>
      <name val="宋体"/>
      <family val="3"/>
      <charset val="255"/>
    </font>
    <font>
      <sz val="11"/>
      <color indexed="17"/>
      <name val="宋体"/>
      <family val="3"/>
      <charset val="255"/>
    </font>
    <font>
      <b/>
      <sz val="18"/>
      <color indexed="56"/>
      <name val="宋体"/>
      <family val="3"/>
      <charset val="255"/>
    </font>
    <font>
      <b/>
      <sz val="15"/>
      <color indexed="56"/>
      <name val="宋体"/>
      <family val="3"/>
      <charset val="255"/>
    </font>
    <font>
      <b/>
      <sz val="13"/>
      <color indexed="56"/>
      <name val="宋体"/>
      <family val="3"/>
      <charset val="255"/>
    </font>
    <font>
      <b/>
      <sz val="11"/>
      <color indexed="56"/>
      <name val="宋体"/>
      <family val="3"/>
      <charset val="255"/>
    </font>
    <font>
      <b/>
      <sz val="11"/>
      <color indexed="9"/>
      <name val="宋体"/>
      <family val="3"/>
      <charset val="255"/>
    </font>
    <font>
      <b/>
      <sz val="11"/>
      <color indexed="8"/>
      <name val="宋体"/>
      <family val="3"/>
      <charset val="255"/>
    </font>
    <font>
      <b/>
      <sz val="11"/>
      <color indexed="52"/>
      <name val="宋体"/>
      <family val="3"/>
      <charset val="255"/>
    </font>
    <font>
      <sz val="11"/>
      <color indexed="62"/>
      <name val="宋体"/>
      <family val="3"/>
      <charset val="255"/>
    </font>
    <font>
      <b/>
      <sz val="11"/>
      <color indexed="63"/>
      <name val="宋体"/>
      <family val="3"/>
      <charset val="255"/>
    </font>
    <font>
      <sz val="12"/>
      <name val="奔覆眉"/>
      <family val="3"/>
      <charset val="129"/>
    </font>
    <font>
      <sz val="11"/>
      <color indexed="52"/>
      <name val="宋体"/>
      <family val="3"/>
      <charset val="255"/>
    </font>
    <font>
      <sz val="12"/>
      <name val="¨ÏoUAAA¡§u"/>
      <family val="1"/>
      <charset val="129"/>
    </font>
    <font>
      <sz val="12"/>
      <name val="¨IoUAAA¡§u"/>
      <family val="1"/>
      <charset val="129"/>
    </font>
    <font>
      <sz val="11"/>
      <name val="??????o"/>
      <family val="3"/>
    </font>
    <font>
      <sz val="11"/>
      <name val="¥ì¢¬¢¯o"/>
      <family val="3"/>
    </font>
    <font>
      <sz val="12"/>
      <name val="±¼¸²Ã¼"/>
      <family val="3"/>
      <charset val="129"/>
    </font>
    <font>
      <sz val="11"/>
      <name val="¹UAAA¼"/>
      <family val="3"/>
      <charset val="129"/>
    </font>
    <font>
      <sz val="11"/>
      <name val="µ¸¿ò"/>
      <family val="3"/>
      <charset val="129"/>
    </font>
    <font>
      <sz val="11"/>
      <name val="μ¸¿o"/>
      <family val="3"/>
      <charset val="129"/>
    </font>
    <font>
      <sz val="8"/>
      <name val="Times New Roman"/>
      <family val="1"/>
    </font>
    <font>
      <sz val="12"/>
      <name val="Arial"/>
      <family val="2"/>
    </font>
    <font>
      <sz val="10"/>
      <name val="µ¸¿òÃ¼"/>
      <family val="3"/>
      <charset val="129"/>
    </font>
    <font>
      <sz val="12"/>
      <name val="Tms Rmn"/>
      <family val="1"/>
    </font>
    <font>
      <sz val="8"/>
      <name val="Palatino"/>
      <family val="1"/>
    </font>
    <font>
      <sz val="12"/>
      <name val="¡¾¨ù¢¬©÷A¨ù"/>
      <family val="3"/>
      <charset val="129"/>
    </font>
    <font>
      <sz val="11"/>
      <name val="¡Ii¡E¡þ¡E?o"/>
      <family val="3"/>
      <charset val="129"/>
    </font>
    <font>
      <sz val="8"/>
      <name val="¹UAAA¼"/>
      <family val="1"/>
      <charset val="129"/>
    </font>
    <font>
      <sz val="10"/>
      <name val="±¼¸²Ã¼"/>
      <family val="3"/>
      <charset val="129"/>
    </font>
    <font>
      <sz val="10"/>
      <name val="¹UAAA¼"/>
      <family val="1"/>
      <charset val="129"/>
    </font>
    <font>
      <sz val="10"/>
      <name val="¹ÙÅÁÃ¼"/>
      <family val="1"/>
      <charset val="129"/>
    </font>
    <font>
      <sz val="12"/>
      <name val="±¼¸²A¼"/>
      <family val="3"/>
      <charset val="129"/>
    </font>
    <font>
      <sz val="12"/>
      <name val="μ¸¿oA¼"/>
      <family val="3"/>
      <charset val="129"/>
    </font>
    <font>
      <sz val="12"/>
      <name val="¹UAAA¼"/>
      <family val="3"/>
    </font>
    <font>
      <sz val="12"/>
      <name val="¹ÙÅÁÃ¼"/>
      <family val="1"/>
    </font>
    <font>
      <sz val="12"/>
      <name val="μ¸¿o"/>
      <family val="3"/>
      <charset val="129"/>
    </font>
    <font>
      <sz val="12"/>
      <name val="½Å±×·¡ÇÈ"/>
      <family val="1"/>
      <charset val="129"/>
    </font>
    <font>
      <sz val="11"/>
      <name val="±¼¸²A¼"/>
      <family val="3"/>
      <charset val="129"/>
    </font>
    <font>
      <sz val="11"/>
      <name val="±¼¸²Ã¼"/>
      <family val="3"/>
      <charset val="129"/>
    </font>
    <font>
      <sz val="11"/>
      <name val="¹ÙÅÁÃ¼"/>
      <family val="1"/>
      <charset val="129"/>
    </font>
    <font>
      <sz val="10"/>
      <name val="±¼¸²A¼"/>
      <family val="3"/>
      <charset val="129"/>
    </font>
    <font>
      <sz val="10"/>
      <name val="±¼¸²A¼"/>
      <family val="3"/>
    </font>
    <font>
      <sz val="10"/>
      <name val="±¼¸²Ã¼"/>
      <family val="3"/>
    </font>
    <font>
      <b/>
      <sz val="10"/>
      <name val="Helv"/>
      <family val="2"/>
    </font>
    <font>
      <sz val="10"/>
      <name val="MS Serif"/>
      <family val="1"/>
    </font>
    <font>
      <sz val="10"/>
      <color indexed="16"/>
      <name val="MS Serif"/>
      <family val="1"/>
    </font>
    <font>
      <u/>
      <sz val="10"/>
      <color indexed="14"/>
      <name val="MS Sans Serif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0"/>
      <color indexed="12"/>
      <name val="MS Sans Serif"/>
      <family val="2"/>
    </font>
    <font>
      <sz val="9"/>
      <name val="Times New Roman"/>
      <family val="1"/>
    </font>
    <font>
      <sz val="9"/>
      <name val="Tms Rmn"/>
      <family val="1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8"/>
      <color indexed="12"/>
      <name val="Times New Roman"/>
      <family val="1"/>
    </font>
    <font>
      <sz val="11"/>
      <name val="New Times Roman"/>
      <family val="2"/>
    </font>
    <font>
      <u val="singleAccounting"/>
      <sz val="11"/>
      <name val="Times New Roman"/>
      <family val="1"/>
    </font>
    <font>
      <sz val="10"/>
      <color indexed="24"/>
      <name val="Arial"/>
      <family val="2"/>
    </font>
    <font>
      <b/>
      <sz val="14"/>
      <name val="Arial"/>
      <family val="2"/>
    </font>
    <font>
      <sz val="7"/>
      <name val="Arial"/>
      <family val="2"/>
    </font>
    <font>
      <sz val="9"/>
      <name val="Arial"/>
      <family val="2"/>
    </font>
    <font>
      <u val="doubleAccounting"/>
      <sz val="10"/>
      <name val="Arial"/>
      <family val="2"/>
    </font>
    <font>
      <sz val="1"/>
      <color indexed="8"/>
      <name val="Courier"/>
      <family val="3"/>
    </font>
    <font>
      <u/>
      <sz val="7.5"/>
      <color indexed="36"/>
      <name val="Arial"/>
      <family val="2"/>
    </font>
    <font>
      <sz val="7"/>
      <name val="Palatino"/>
      <family val="1"/>
    </font>
    <font>
      <b/>
      <sz val="12"/>
      <color indexed="62"/>
      <name val="Arial"/>
      <family val="2"/>
    </font>
    <font>
      <b/>
      <i/>
      <sz val="11"/>
      <name val="Arial"/>
      <family val="2"/>
    </font>
    <font>
      <sz val="14"/>
      <name val="Times New Roman"/>
      <family val="1"/>
    </font>
    <font>
      <sz val="18"/>
      <name val="Helvetica-Black"/>
      <family val="2"/>
    </font>
    <font>
      <i/>
      <sz val="14"/>
      <name val="Palatino"/>
      <family val="1"/>
    </font>
    <font>
      <b/>
      <sz val="12"/>
      <name val="Tms Rmn"/>
      <family val="1"/>
    </font>
    <font>
      <b/>
      <sz val="18"/>
      <name val="Arial"/>
      <family val="2"/>
    </font>
    <font>
      <b/>
      <i/>
      <sz val="22"/>
      <name val="Times New Roman"/>
      <family val="1"/>
    </font>
    <font>
      <sz val="10"/>
      <color indexed="12"/>
      <name val="Arial"/>
      <family val="2"/>
    </font>
    <font>
      <u/>
      <sz val="10"/>
      <color indexed="12"/>
      <name val="Arial"/>
      <family val="2"/>
    </font>
    <font>
      <b/>
      <i/>
      <sz val="7"/>
      <name val="Times New Roman"/>
      <family val="1"/>
    </font>
    <font>
      <u/>
      <sz val="10"/>
      <color indexed="9"/>
      <name val="Arial"/>
      <family val="2"/>
    </font>
    <font>
      <b/>
      <sz val="14"/>
      <color indexed="24"/>
      <name val="Book Antiqua"/>
      <family val="1"/>
    </font>
    <font>
      <b/>
      <sz val="11"/>
      <name val="Helv"/>
      <family val="2"/>
    </font>
    <font>
      <sz val="11"/>
      <color indexed="8"/>
      <name val="Times New Roman"/>
      <family val="1"/>
    </font>
    <font>
      <u/>
      <sz val="8"/>
      <color indexed="9"/>
      <name val="Arial"/>
      <family val="2"/>
    </font>
    <font>
      <sz val="7"/>
      <name val="Small Fonts"/>
      <family val="2"/>
    </font>
    <font>
      <sz val="12"/>
      <name val="Arial MT"/>
      <family val="2"/>
    </font>
    <font>
      <sz val="12"/>
      <name val="Helv"/>
      <family val="2"/>
    </font>
    <font>
      <u/>
      <sz val="18"/>
      <name val="Times New Roman"/>
      <family val="1"/>
    </font>
    <font>
      <b/>
      <sz val="9"/>
      <color indexed="16"/>
      <name val="Arial"/>
      <family val="2"/>
    </font>
    <font>
      <sz val="14"/>
      <name val="–¾’©"/>
      <family val="3"/>
      <charset val="129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22"/>
      <color indexed="8"/>
      <name val="Times New Roman"/>
      <family val="1"/>
    </font>
    <font>
      <sz val="10"/>
      <color indexed="16"/>
      <name val="Helvetica-Black"/>
      <family val="2"/>
    </font>
    <font>
      <i/>
      <sz val="14"/>
      <name val="Times New Roman"/>
      <family val="1"/>
    </font>
    <font>
      <b/>
      <sz val="22"/>
      <name val="Book Antiqua"/>
      <family val="1"/>
    </font>
    <font>
      <b/>
      <i/>
      <sz val="9"/>
      <color indexed="60"/>
      <name val="Arial"/>
      <family val="2"/>
    </font>
    <font>
      <u val="singleAccounting"/>
      <sz val="10"/>
      <name val="Arial"/>
      <family val="2"/>
    </font>
    <font>
      <b/>
      <sz val="12"/>
      <color indexed="18"/>
      <name val="Arial"/>
      <family val="2"/>
    </font>
    <font>
      <i/>
      <sz val="7"/>
      <name val="Arial"/>
      <family val="2"/>
    </font>
    <font>
      <b/>
      <sz val="8"/>
      <color indexed="8"/>
      <name val="Helv"/>
      <family val="2"/>
    </font>
    <font>
      <sz val="12"/>
      <name val="고딕"/>
      <family val="3"/>
      <charset val="129"/>
    </font>
    <font>
      <b/>
      <sz val="9"/>
      <name val="Palatino"/>
      <family val="1"/>
    </font>
    <font>
      <b/>
      <sz val="7"/>
      <name val="Arial"/>
      <family val="2"/>
    </font>
    <font>
      <b/>
      <sz val="9"/>
      <name val="Arial"/>
      <family val="2"/>
    </font>
    <font>
      <sz val="9"/>
      <color indexed="21"/>
      <name val="Helvetica-Black"/>
      <family val="2"/>
    </font>
    <font>
      <sz val="9"/>
      <name val="Helvetica-Black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b/>
      <sz val="11"/>
      <name val="Times New Roman"/>
      <family val="1"/>
    </font>
    <font>
      <b/>
      <u/>
      <sz val="13"/>
      <name val="굴림체"/>
      <family val="3"/>
      <charset val="129"/>
    </font>
    <font>
      <u val="double"/>
      <sz val="8"/>
      <color indexed="8"/>
      <name val="Arial"/>
      <family val="2"/>
    </font>
    <font>
      <sz val="8"/>
      <color indexed="12"/>
      <name val="Arial"/>
      <family val="2"/>
    </font>
    <font>
      <sz val="12"/>
      <name val="¾©"/>
      <family val="1"/>
      <charset val="129"/>
    </font>
    <font>
      <sz val="10"/>
      <name val="Geneva"/>
      <family val="2"/>
    </font>
    <font>
      <sz val="10"/>
      <name val="Arial Cyr"/>
      <family val="2"/>
      <charset val="204"/>
    </font>
    <font>
      <sz val="14"/>
      <name val="뼻뮝"/>
      <family val="3"/>
      <charset val="129"/>
    </font>
    <font>
      <sz val="12"/>
      <name val="ｹﾙﾅﾁﾃｼ"/>
      <family val="3"/>
      <charset val="128"/>
    </font>
    <font>
      <b/>
      <sz val="13"/>
      <name val="Arial"/>
      <family val="2"/>
    </font>
    <font>
      <sz val="8"/>
      <color theme="1"/>
      <name val="맑은 고딕"/>
      <family val="3"/>
      <charset val="129"/>
      <scheme val="minor"/>
    </font>
    <font>
      <sz val="9"/>
      <color theme="0"/>
      <name val="맑은 고딕"/>
      <family val="3"/>
      <charset val="129"/>
      <scheme val="minor"/>
    </font>
    <font>
      <sz val="9"/>
      <color theme="1"/>
      <name val="맑은 고딕"/>
      <family val="3"/>
      <charset val="129"/>
    </font>
    <font>
      <sz val="10.3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8"/>
      <color theme="0"/>
      <name val="맑은 고딕"/>
      <family val="3"/>
      <charset val="129"/>
      <scheme val="minor"/>
    </font>
    <font>
      <sz val="9"/>
      <color rgb="FF000000"/>
      <name val="굴림"/>
      <family val="3"/>
      <charset val="129"/>
    </font>
    <font>
      <sz val="8"/>
      <color rgb="FF000000"/>
      <name val="굴림"/>
      <family val="3"/>
      <charset val="129"/>
    </font>
    <font>
      <b/>
      <sz val="8"/>
      <color rgb="FF000000"/>
      <name val="굴림"/>
      <family val="3"/>
      <charset val="129"/>
    </font>
    <font>
      <sz val="9"/>
      <name val="돋움"/>
      <family val="3"/>
      <charset val="129"/>
    </font>
    <font>
      <sz val="10"/>
      <name val="맑은 고딕"/>
      <family val="3"/>
      <charset val="129"/>
    </font>
  </fonts>
  <fills count="79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9"/>
        <bgColor indexed="64"/>
      </patternFill>
    </fill>
    <fill>
      <patternFill patternType="solid">
        <fgColor indexed="26"/>
      </patternFill>
    </fill>
    <fill>
      <patternFill patternType="solid">
        <fgColor indexed="65"/>
        <bgColor indexed="64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lightGray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mediumGray">
        <fgColor indexed="22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92">
    <border>
      <left/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18"/>
      </top>
      <bottom/>
      <diagonal/>
    </border>
    <border>
      <left/>
      <right/>
      <top style="double">
        <color indexed="16"/>
      </top>
      <bottom/>
      <diagonal/>
    </border>
    <border>
      <left/>
      <right/>
      <top style="double">
        <color indexed="16"/>
      </top>
      <bottom style="thin">
        <color indexed="16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16"/>
      </top>
      <bottom style="thin">
        <color indexed="16"/>
      </bottom>
      <diagonal/>
    </border>
    <border>
      <left/>
      <right/>
      <top style="thin">
        <color indexed="51"/>
      </top>
      <bottom style="thin">
        <color indexed="51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rgb="FF808080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rgb="FF808080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rgb="FF808080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808080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rgb="FF80808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808080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383">
    <xf numFmtId="0" fontId="0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30" applyNumberFormat="0" applyAlignment="0" applyProtection="0">
      <alignment vertical="center"/>
    </xf>
    <xf numFmtId="0" fontId="22" fillId="26" borderId="30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31" applyNumberFormat="0" applyFont="0" applyAlignment="0" applyProtection="0">
      <alignment vertical="center"/>
    </xf>
    <xf numFmtId="0" fontId="19" fillId="28" borderId="31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2" applyNumberFormat="0" applyAlignment="0" applyProtection="0">
      <alignment vertical="center"/>
    </xf>
    <xf numFmtId="0" fontId="26" fillId="30" borderId="32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31" borderId="30" applyNumberFormat="0" applyAlignment="0" applyProtection="0">
      <alignment vertical="center"/>
    </xf>
    <xf numFmtId="0" fontId="29" fillId="31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8" applyNumberFormat="0" applyAlignment="0" applyProtection="0">
      <alignment vertical="center"/>
    </xf>
    <xf numFmtId="0" fontId="35" fillId="26" borderId="38" applyNumberFormat="0" applyAlignment="0" applyProtection="0">
      <alignment vertical="center"/>
    </xf>
    <xf numFmtId="0" fontId="19" fillId="0" borderId="0">
      <alignment vertical="center"/>
    </xf>
    <xf numFmtId="0" fontId="19" fillId="0" borderId="0">
      <alignment vertical="center"/>
    </xf>
    <xf numFmtId="0" fontId="17" fillId="0" borderId="0">
      <alignment vertical="center"/>
    </xf>
    <xf numFmtId="41" fontId="17" fillId="0" borderId="0" applyFon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35" applyNumberFormat="0" applyFill="0" applyAlignment="0" applyProtection="0">
      <alignment vertical="center"/>
    </xf>
    <xf numFmtId="0" fontId="40" fillId="0" borderId="36" applyNumberFormat="0" applyFill="0" applyAlignment="0" applyProtection="0">
      <alignment vertical="center"/>
    </xf>
    <xf numFmtId="0" fontId="41" fillId="0" borderId="37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1" borderId="30" applyNumberFormat="0" applyAlignment="0" applyProtection="0">
      <alignment vertical="center"/>
    </xf>
    <xf numFmtId="0" fontId="46" fillId="26" borderId="38" applyNumberFormat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48" fillId="0" borderId="33" applyNumberFormat="0" applyFill="0" applyAlignment="0" applyProtection="0">
      <alignment vertical="center"/>
    </xf>
    <xf numFmtId="0" fontId="49" fillId="30" borderId="32" applyNumberFormat="0" applyAlignment="0" applyProtection="0">
      <alignment vertical="center"/>
    </xf>
    <xf numFmtId="0" fontId="50" fillId="0" borderId="0" applyNumberFormat="0" applyFill="0" applyBorder="0" applyAlignment="0" applyProtection="0">
      <alignment vertical="center"/>
    </xf>
    <xf numFmtId="0" fontId="17" fillId="28" borderId="31" applyNumberFormat="0" applyFont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34" applyNumberFormat="0" applyFill="0" applyAlignment="0" applyProtection="0">
      <alignment vertical="center"/>
    </xf>
    <xf numFmtId="0" fontId="53" fillId="20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53" fillId="14" borderId="0" applyNumberFormat="0" applyBorder="0" applyAlignment="0" applyProtection="0">
      <alignment vertical="center"/>
    </xf>
    <xf numFmtId="0" fontId="53" fillId="21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53" fillId="15" borderId="0" applyNumberFormat="0" applyBorder="0" applyAlignment="0" applyProtection="0">
      <alignment vertical="center"/>
    </xf>
    <xf numFmtId="0" fontId="53" fillId="2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53" fillId="16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53" fillId="17" borderId="0" applyNumberFormat="0" applyBorder="0" applyAlignment="0" applyProtection="0">
      <alignment vertical="center"/>
    </xf>
    <xf numFmtId="0" fontId="53" fillId="2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53" fillId="18" borderId="0" applyNumberFormat="0" applyBorder="0" applyAlignment="0" applyProtection="0">
      <alignment vertical="center"/>
    </xf>
    <xf numFmtId="0" fontId="53" fillId="25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53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30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31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2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31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8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31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9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6" borderId="30" applyNumberFormat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19" fillId="28" borderId="31" applyNumberFormat="0" applyFont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0" borderId="32" applyNumberFormat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0" borderId="34" applyNumberFormat="0" applyFill="0" applyAlignment="0" applyProtection="0">
      <alignment vertical="center"/>
    </xf>
    <xf numFmtId="0" fontId="29" fillId="31" borderId="30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35" applyNumberFormat="0" applyFill="0" applyAlignment="0" applyProtection="0">
      <alignment vertical="center"/>
    </xf>
    <xf numFmtId="0" fontId="32" fillId="0" borderId="36" applyNumberFormat="0" applyFill="0" applyAlignment="0" applyProtection="0">
      <alignment vertical="center"/>
    </xf>
    <xf numFmtId="0" fontId="33" fillId="0" borderId="37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5" fillId="26" borderId="38" applyNumberFormat="0" applyAlignment="0" applyProtection="0">
      <alignment vertical="center"/>
    </xf>
    <xf numFmtId="0" fontId="16" fillId="0" borderId="0">
      <alignment vertical="center"/>
    </xf>
    <xf numFmtId="41" fontId="16" fillId="0" borderId="0" applyFont="0" applyFill="0" applyBorder="0" applyAlignment="0" applyProtection="0">
      <alignment vertical="center"/>
    </xf>
    <xf numFmtId="0" fontId="16" fillId="28" borderId="31" applyNumberFormat="0" applyFont="0" applyAlignment="0" applyProtection="0">
      <alignment vertical="center"/>
    </xf>
    <xf numFmtId="0" fontId="16" fillId="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0" borderId="0">
      <alignment vertical="center"/>
    </xf>
    <xf numFmtId="41" fontId="15" fillId="0" borderId="0" applyFont="0" applyFill="0" applyBorder="0" applyAlignment="0" applyProtection="0">
      <alignment vertical="center"/>
    </xf>
    <xf numFmtId="0" fontId="15" fillId="28" borderId="31" applyNumberFormat="0" applyFont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4" fillId="0" borderId="0">
      <alignment vertical="center"/>
    </xf>
    <xf numFmtId="41" fontId="14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>
      <alignment vertical="center"/>
    </xf>
    <xf numFmtId="0" fontId="58" fillId="0" borderId="0"/>
    <xf numFmtId="0" fontId="59" fillId="0" borderId="0"/>
    <xf numFmtId="0" fontId="58" fillId="0" borderId="0"/>
    <xf numFmtId="0" fontId="58" fillId="0" borderId="0"/>
    <xf numFmtId="43" fontId="56" fillId="0" borderId="0" applyFont="0" applyFill="0" applyBorder="0" applyAlignment="0" applyProtection="0"/>
    <xf numFmtId="0" fontId="60" fillId="0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24" fontId="62" fillId="0" borderId="0" applyFont="0" applyFill="0" applyBorder="0" applyAlignment="0" applyProtection="0"/>
    <xf numFmtId="177" fontId="56" fillId="0" borderId="0" applyNumberFormat="0" applyFont="0" applyFill="0" applyBorder="0" applyAlignment="0" applyProtection="0"/>
    <xf numFmtId="178" fontId="56" fillId="0" borderId="0" applyNumberFormat="0" applyFont="0" applyFill="0" applyBorder="0" applyAlignment="0" applyProtection="0"/>
    <xf numFmtId="177" fontId="56" fillId="0" borderId="0" applyNumberFormat="0" applyFont="0" applyFill="0" applyBorder="0" applyAlignment="0" applyProtection="0"/>
    <xf numFmtId="0" fontId="60" fillId="0" borderId="0"/>
    <xf numFmtId="179" fontId="63" fillId="0" borderId="0" applyFont="0" applyFill="0" applyBorder="0" applyAlignment="0"/>
    <xf numFmtId="180" fontId="60" fillId="0" borderId="0" applyFont="0" applyFill="0" applyBorder="0" applyAlignment="0" applyProtection="0"/>
    <xf numFmtId="0" fontId="58" fillId="0" borderId="0"/>
    <xf numFmtId="0" fontId="64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5" fillId="0" borderId="0" applyNumberFormat="0" applyFill="0" applyBorder="0" applyAlignment="0" applyProtection="0"/>
    <xf numFmtId="0" fontId="58" fillId="0" borderId="0" applyFont="0" applyFill="0" applyBorder="0" applyAlignment="0" applyProtection="0"/>
    <xf numFmtId="0" fontId="66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6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58" fillId="0" borderId="0"/>
    <xf numFmtId="40" fontId="62" fillId="0" borderId="0" applyFont="0" applyFill="0" applyBorder="0" applyAlignment="0" applyProtection="0"/>
    <xf numFmtId="0" fontId="68" fillId="0" borderId="0"/>
    <xf numFmtId="0" fontId="69" fillId="0" borderId="0" applyFont="0" applyFill="0" applyBorder="0" applyAlignment="0" applyProtection="0"/>
    <xf numFmtId="0" fontId="69" fillId="0" borderId="0" applyFont="0" applyFill="0" applyBorder="0" applyAlignment="0" applyProtection="0"/>
    <xf numFmtId="0" fontId="58" fillId="0" borderId="0"/>
    <xf numFmtId="0" fontId="58" fillId="0" borderId="0"/>
    <xf numFmtId="0" fontId="60" fillId="0" borderId="0"/>
    <xf numFmtId="0" fontId="60" fillId="0" borderId="0"/>
    <xf numFmtId="40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58" fillId="0" borderId="0"/>
    <xf numFmtId="0" fontId="70" fillId="0" borderId="0" applyFont="0" applyFill="0" applyBorder="0" applyAlignment="0" applyProtection="0"/>
    <xf numFmtId="0" fontId="71" fillId="0" borderId="0"/>
    <xf numFmtId="0" fontId="58" fillId="0" borderId="0"/>
    <xf numFmtId="0" fontId="70" fillId="0" borderId="0"/>
    <xf numFmtId="0" fontId="58" fillId="0" borderId="0"/>
    <xf numFmtId="43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0" fontId="58" fillId="0" borderId="0"/>
    <xf numFmtId="181" fontId="58" fillId="0" borderId="0" applyFont="0" applyFill="0" applyBorder="0" applyAlignment="0" applyProtection="0"/>
    <xf numFmtId="0" fontId="58" fillId="0" borderId="0"/>
    <xf numFmtId="181" fontId="58" fillId="0" borderId="0" applyFont="0" applyFill="0" applyBorder="0" applyAlignment="0" applyProtection="0"/>
    <xf numFmtId="181" fontId="58" fillId="0" borderId="0" applyFont="0" applyFill="0" applyBorder="0" applyAlignment="0" applyProtection="0"/>
    <xf numFmtId="0" fontId="72" fillId="0" borderId="0">
      <alignment vertical="top"/>
    </xf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63" fillId="0" borderId="0"/>
    <xf numFmtId="0" fontId="58" fillId="0" borderId="0"/>
    <xf numFmtId="0" fontId="58" fillId="0" borderId="0"/>
    <xf numFmtId="0" fontId="58" fillId="0" borderId="0"/>
    <xf numFmtId="182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183" fontId="74" fillId="0" borderId="0" applyFont="0" applyFill="0" applyBorder="0" applyAlignment="0" applyProtection="0"/>
    <xf numFmtId="183" fontId="74" fillId="0" borderId="0" applyFont="0" applyFill="0" applyBorder="0" applyAlignment="0" applyProtection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5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76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62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6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0" fontId="62" fillId="0" borderId="0" applyFont="0" applyFill="0" applyBorder="0" applyAlignment="0" applyProtection="0"/>
    <xf numFmtId="0" fontId="58" fillId="0" borderId="0"/>
    <xf numFmtId="0" fontId="76" fillId="0" borderId="0"/>
    <xf numFmtId="0" fontId="60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3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2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60" fillId="0" borderId="0"/>
    <xf numFmtId="0" fontId="60" fillId="0" borderId="0"/>
    <xf numFmtId="0" fontId="60" fillId="0" borderId="0"/>
    <xf numFmtId="0" fontId="76" fillId="0" borderId="0"/>
    <xf numFmtId="0" fontId="76" fillId="0" borderId="0"/>
    <xf numFmtId="0" fontId="73" fillId="0" borderId="0" applyFont="0" applyFill="0" applyBorder="0" applyAlignment="0" applyProtection="0"/>
    <xf numFmtId="40" fontId="62" fillId="0" borderId="0" applyFont="0" applyFill="0" applyBorder="0" applyAlignment="0" applyProtection="0"/>
    <xf numFmtId="0" fontId="75" fillId="0" borderId="0"/>
    <xf numFmtId="0" fontId="73" fillId="0" borderId="0" applyFont="0" applyFill="0" applyBorder="0" applyAlignment="0" applyProtection="0"/>
    <xf numFmtId="0" fontId="76" fillId="0" borderId="0"/>
    <xf numFmtId="0" fontId="60" fillId="0" borderId="0"/>
    <xf numFmtId="0" fontId="63" fillId="0" borderId="0"/>
    <xf numFmtId="0" fontId="58" fillId="0" borderId="0"/>
    <xf numFmtId="0" fontId="58" fillId="0" borderId="0"/>
    <xf numFmtId="0" fontId="76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76" fillId="0" borderId="0"/>
    <xf numFmtId="0" fontId="73" fillId="0" borderId="0" applyFont="0" applyFill="0" applyBorder="0" applyAlignment="0" applyProtection="0"/>
    <xf numFmtId="43" fontId="56" fillId="0" borderId="0" applyFont="0" applyFill="0" applyBorder="0" applyAlignment="0" applyProtection="0"/>
    <xf numFmtId="0" fontId="58" fillId="0" borderId="0"/>
    <xf numFmtId="0" fontId="58" fillId="0" borderId="0"/>
    <xf numFmtId="0" fontId="76" fillId="0" borderId="0"/>
    <xf numFmtId="0" fontId="76" fillId="0" borderId="0"/>
    <xf numFmtId="0" fontId="76" fillId="0" borderId="0"/>
    <xf numFmtId="0" fontId="73" fillId="0" borderId="0" applyFont="0" applyFill="0" applyBorder="0" applyAlignment="0" applyProtection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73" fillId="0" borderId="0" applyFont="0" applyFill="0" applyBorder="0" applyAlignment="0" applyProtection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 applyNumberFormat="0" applyFill="0" applyBorder="0" applyAlignment="0" applyProtection="0"/>
    <xf numFmtId="0" fontId="76" fillId="0" borderId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77" fillId="0" borderId="0">
      <alignment horizontal="centerContinuous"/>
    </xf>
    <xf numFmtId="184" fontId="63" fillId="0" borderId="0"/>
    <xf numFmtId="185" fontId="78" fillId="0" borderId="0" applyFont="0" applyFill="0" applyBorder="0" applyAlignment="0" applyProtection="0"/>
    <xf numFmtId="186" fontId="78" fillId="0" borderId="0" applyFont="0" applyFill="0" applyBorder="0" applyAlignment="0" applyProtection="0"/>
    <xf numFmtId="187" fontId="78" fillId="0" borderId="0" applyFont="0" applyFill="0" applyBorder="0" applyAlignment="0" applyProtection="0"/>
    <xf numFmtId="188" fontId="78" fillId="0" borderId="0" applyFont="0" applyFill="0" applyBorder="0" applyAlignment="0" applyProtection="0"/>
    <xf numFmtId="189" fontId="78" fillId="0" borderId="0" applyFont="0" applyFill="0" applyBorder="0" applyAlignment="0" applyProtection="0"/>
    <xf numFmtId="190" fontId="79" fillId="0" borderId="0" applyFont="0" applyFill="0" applyBorder="0" applyAlignment="0" applyProtection="0"/>
    <xf numFmtId="0" fontId="80" fillId="0" borderId="0"/>
    <xf numFmtId="0" fontId="81" fillId="0" borderId="0" applyNumberFormat="0" applyFill="0" applyBorder="0" applyAlignment="0" applyProtection="0"/>
    <xf numFmtId="191" fontId="82" fillId="0" borderId="0"/>
    <xf numFmtId="1" fontId="59" fillId="0" borderId="40">
      <alignment horizontal="center" vertical="center"/>
    </xf>
    <xf numFmtId="192" fontId="60" fillId="0" borderId="0" applyFont="0" applyFill="0" applyBorder="0" applyAlignment="0" applyProtection="0"/>
    <xf numFmtId="193" fontId="60" fillId="0" borderId="41" applyBorder="0"/>
    <xf numFmtId="1" fontId="59" fillId="0" borderId="40">
      <alignment horizontal="center" vertical="center"/>
    </xf>
    <xf numFmtId="1" fontId="59" fillId="0" borderId="40">
      <alignment horizontal="center" vertical="center"/>
    </xf>
    <xf numFmtId="1" fontId="59" fillId="0" borderId="40">
      <alignment horizontal="center" vertical="center"/>
    </xf>
    <xf numFmtId="1" fontId="59" fillId="0" borderId="40">
      <alignment horizontal="center" vertical="center"/>
    </xf>
    <xf numFmtId="0" fontId="58" fillId="0" borderId="0"/>
    <xf numFmtId="181" fontId="6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194" fontId="83" fillId="0" borderId="0">
      <protection locked="0"/>
    </xf>
    <xf numFmtId="10" fontId="84" fillId="0" borderId="0" applyFont="0" applyFill="0" applyBorder="0" applyAlignment="0" applyProtection="0"/>
    <xf numFmtId="10" fontId="85" fillId="0" borderId="0" applyFont="0" applyFill="0" applyBorder="0" applyAlignment="0" applyProtection="0"/>
    <xf numFmtId="0" fontId="86" fillId="0" borderId="42">
      <alignment vertical="center"/>
    </xf>
    <xf numFmtId="0" fontId="86" fillId="0" borderId="42">
      <alignment vertical="center"/>
    </xf>
    <xf numFmtId="0" fontId="87" fillId="33" borderId="0" applyNumberFormat="0" applyBorder="0" applyAlignment="0" applyProtection="0">
      <alignment vertical="center"/>
    </xf>
    <xf numFmtId="0" fontId="87" fillId="34" borderId="0" applyNumberFormat="0" applyBorder="0" applyAlignment="0" applyProtection="0">
      <alignment vertical="center"/>
    </xf>
    <xf numFmtId="0" fontId="87" fillId="35" borderId="0" applyNumberFormat="0" applyBorder="0" applyAlignment="0" applyProtection="0">
      <alignment vertical="center"/>
    </xf>
    <xf numFmtId="0" fontId="87" fillId="36" borderId="0" applyNumberFormat="0" applyBorder="0" applyAlignment="0" applyProtection="0">
      <alignment vertical="center"/>
    </xf>
    <xf numFmtId="0" fontId="87" fillId="37" borderId="0" applyNumberFormat="0" applyBorder="0" applyAlignment="0" applyProtection="0">
      <alignment vertical="center"/>
    </xf>
    <xf numFmtId="0" fontId="87" fillId="38" borderId="0" applyNumberFormat="0" applyBorder="0" applyAlignment="0" applyProtection="0">
      <alignment vertical="center"/>
    </xf>
    <xf numFmtId="182" fontId="58" fillId="0" borderId="0" applyFont="0" applyFill="0" applyBorder="0" applyAlignment="0" applyProtection="0"/>
    <xf numFmtId="0" fontId="87" fillId="39" borderId="0" applyNumberFormat="0" applyBorder="0" applyAlignment="0" applyProtection="0">
      <alignment vertical="center"/>
    </xf>
    <xf numFmtId="0" fontId="87" fillId="40" borderId="0" applyNumberFormat="0" applyBorder="0" applyAlignment="0" applyProtection="0">
      <alignment vertical="center"/>
    </xf>
    <xf numFmtId="0" fontId="87" fillId="41" borderId="0" applyNumberFormat="0" applyBorder="0" applyAlignment="0" applyProtection="0">
      <alignment vertical="center"/>
    </xf>
    <xf numFmtId="0" fontId="87" fillId="36" borderId="0" applyNumberFormat="0" applyBorder="0" applyAlignment="0" applyProtection="0">
      <alignment vertical="center"/>
    </xf>
    <xf numFmtId="0" fontId="87" fillId="39" borderId="0" applyNumberFormat="0" applyBorder="0" applyAlignment="0" applyProtection="0">
      <alignment vertical="center"/>
    </xf>
    <xf numFmtId="0" fontId="87" fillId="42" borderId="0" applyNumberFormat="0" applyBorder="0" applyAlignment="0" applyProtection="0">
      <alignment vertical="center"/>
    </xf>
    <xf numFmtId="0" fontId="88" fillId="43" borderId="0" applyNumberFormat="0" applyBorder="0" applyAlignment="0" applyProtection="0">
      <alignment vertical="center"/>
    </xf>
    <xf numFmtId="0" fontId="88" fillId="40" borderId="0" applyNumberFormat="0" applyBorder="0" applyAlignment="0" applyProtection="0">
      <alignment vertical="center"/>
    </xf>
    <xf numFmtId="0" fontId="88" fillId="41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88" fillId="46" borderId="0" applyNumberFormat="0" applyBorder="0" applyAlignment="0" applyProtection="0">
      <alignment vertical="center"/>
    </xf>
    <xf numFmtId="0" fontId="88" fillId="47" borderId="0" applyNumberFormat="0" applyBorder="0" applyAlignment="0" applyProtection="0">
      <alignment vertical="center"/>
    </xf>
    <xf numFmtId="0" fontId="88" fillId="48" borderId="0" applyNumberFormat="0" applyBorder="0" applyAlignment="0" applyProtection="0">
      <alignment vertical="center"/>
    </xf>
    <xf numFmtId="0" fontId="88" fillId="49" borderId="0" applyNumberFormat="0" applyBorder="0" applyAlignment="0" applyProtection="0">
      <alignment vertical="center"/>
    </xf>
    <xf numFmtId="0" fontId="88" fillId="44" borderId="0" applyNumberFormat="0" applyBorder="0" applyAlignment="0" applyProtection="0">
      <alignment vertical="center"/>
    </xf>
    <xf numFmtId="0" fontId="88" fillId="45" borderId="0" applyNumberFormat="0" applyBorder="0" applyAlignment="0" applyProtection="0">
      <alignment vertical="center"/>
    </xf>
    <xf numFmtId="0" fontId="88" fillId="50" borderId="0" applyNumberFormat="0" applyBorder="0" applyAlignment="0" applyProtection="0">
      <alignment vertical="center"/>
    </xf>
    <xf numFmtId="14" fontId="89" fillId="0" borderId="0">
      <alignment horizontal="center"/>
    </xf>
    <xf numFmtId="0" fontId="90" fillId="0" borderId="0" applyNumberFormat="0" applyFill="0" applyBorder="0" applyAlignment="0" applyProtection="0">
      <alignment vertical="center"/>
    </xf>
    <xf numFmtId="2" fontId="91" fillId="0" borderId="0" applyFon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195" fontId="60" fillId="0" borderId="0"/>
    <xf numFmtId="0" fontId="94" fillId="51" borderId="0" applyNumberFormat="0" applyBorder="0" applyAlignment="0" applyProtection="0">
      <alignment vertical="center"/>
    </xf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196" fontId="95" fillId="0" borderId="0"/>
    <xf numFmtId="0" fontId="96" fillId="0" borderId="0"/>
    <xf numFmtId="197" fontId="58" fillId="0" borderId="39">
      <alignment horizontal="right" vertical="center" shrinkToFit="1"/>
    </xf>
    <xf numFmtId="37" fontId="76" fillId="0" borderId="43"/>
    <xf numFmtId="0" fontId="91" fillId="0" borderId="0" applyFont="0" applyFill="0" applyBorder="0" applyAlignment="0" applyProtection="0"/>
    <xf numFmtId="0" fontId="97" fillId="0" borderId="0">
      <alignment horizontal="centerContinuous" vertical="center"/>
    </xf>
    <xf numFmtId="0" fontId="91" fillId="0" borderId="0" applyFont="0" applyFill="0" applyBorder="0" applyAlignment="0" applyProtection="0"/>
    <xf numFmtId="0" fontId="98" fillId="0" borderId="0" applyNumberFormat="0" applyFill="0" applyBorder="0" applyAlignment="0" applyProtection="0">
      <alignment vertical="top"/>
      <protection locked="0"/>
    </xf>
    <xf numFmtId="49" fontId="99" fillId="0" borderId="40">
      <alignment horizontal="left" vertical="center" indent="1"/>
    </xf>
    <xf numFmtId="40" fontId="100" fillId="0" borderId="0" applyFont="0" applyFill="0" applyBorder="0" applyAlignment="0" applyProtection="0"/>
    <xf numFmtId="38" fontId="100" fillId="0" borderId="0" applyFont="0" applyFill="0" applyBorder="0" applyAlignment="0" applyProtection="0"/>
    <xf numFmtId="40" fontId="101" fillId="0" borderId="0" applyFont="0" applyFill="0" applyBorder="0" applyAlignment="0" applyProtection="0"/>
    <xf numFmtId="38" fontId="101" fillId="0" borderId="0" applyFont="0" applyFill="0" applyBorder="0" applyAlignment="0" applyProtection="0"/>
    <xf numFmtId="198" fontId="56" fillId="0" borderId="0">
      <alignment vertical="center"/>
    </xf>
    <xf numFmtId="0" fontId="100" fillId="0" borderId="0" applyFont="0" applyFill="0" applyBorder="0" applyAlignment="0" applyProtection="0"/>
    <xf numFmtId="0" fontId="100" fillId="0" borderId="0" applyFont="0" applyFill="0" applyBorder="0" applyAlignment="0" applyProtection="0"/>
    <xf numFmtId="199" fontId="101" fillId="0" borderId="0" applyFont="0" applyFill="0" applyBorder="0" applyAlignment="0" applyProtection="0"/>
    <xf numFmtId="200" fontId="101" fillId="0" borderId="0" applyFont="0" applyFill="0" applyBorder="0" applyAlignment="0" applyProtection="0"/>
    <xf numFmtId="0" fontId="60" fillId="0" borderId="0"/>
    <xf numFmtId="0" fontId="102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201" fontId="60" fillId="0" borderId="0"/>
    <xf numFmtId="194" fontId="104" fillId="0" borderId="0">
      <protection locked="0"/>
    </xf>
    <xf numFmtId="9" fontId="105" fillId="52" borderId="0" applyFill="0" applyBorder="0" applyProtection="0">
      <alignment horizontal="right"/>
    </xf>
    <xf numFmtId="10" fontId="105" fillId="0" borderId="0" applyFill="0" applyBorder="0" applyProtection="0">
      <alignment horizontal="right"/>
    </xf>
    <xf numFmtId="9" fontId="56" fillId="0" borderId="0" applyFont="0" applyFill="0" applyBorder="0" applyAlignment="0" applyProtection="0"/>
    <xf numFmtId="9" fontId="56" fillId="0" borderId="0" applyFont="0" applyFill="0" applyBorder="0" applyAlignment="0" applyProtection="0">
      <alignment vertical="center"/>
    </xf>
    <xf numFmtId="9" fontId="56" fillId="0" borderId="0" applyFont="0" applyFill="0" applyBorder="0" applyAlignment="0" applyProtection="0"/>
    <xf numFmtId="9" fontId="106" fillId="0" borderId="0" applyFont="0" applyFill="0" applyBorder="0" applyAlignment="0" applyProtection="0">
      <alignment vertical="center"/>
    </xf>
    <xf numFmtId="10" fontId="80" fillId="0" borderId="44"/>
    <xf numFmtId="10" fontId="80" fillId="0" borderId="0"/>
    <xf numFmtId="202" fontId="74" fillId="0" borderId="39" applyFont="0" applyBorder="0" applyAlignment="0">
      <alignment horizontal="center" vertical="center"/>
    </xf>
    <xf numFmtId="0" fontId="107" fillId="0" borderId="0"/>
    <xf numFmtId="0" fontId="103" fillId="0" borderId="0" applyFont="0" applyFill="0" applyBorder="0" applyAlignment="0" applyProtection="0"/>
    <xf numFmtId="0" fontId="103" fillId="0" borderId="0" applyFont="0" applyFill="0" applyBorder="0" applyAlignment="0" applyProtection="0"/>
    <xf numFmtId="0" fontId="60" fillId="0" borderId="0">
      <alignment vertical="center"/>
    </xf>
    <xf numFmtId="0" fontId="60" fillId="0" borderId="0" applyBorder="0"/>
    <xf numFmtId="0" fontId="58" fillId="0" borderId="0"/>
    <xf numFmtId="203" fontId="60" fillId="0" borderId="0" applyFont="0" applyFill="0" applyBorder="0" applyAlignment="0" applyProtection="0"/>
    <xf numFmtId="0" fontId="56" fillId="0" borderId="0" applyFont="0" applyFill="0" applyBorder="0" applyAlignment="0" applyProtection="0"/>
    <xf numFmtId="204" fontId="76" fillId="0" borderId="43">
      <alignment horizontal="left"/>
    </xf>
    <xf numFmtId="37" fontId="59" fillId="0" borderId="23" applyAlignment="0"/>
    <xf numFmtId="0" fontId="97" fillId="0" borderId="0"/>
    <xf numFmtId="205" fontId="108" fillId="0" borderId="0">
      <alignment vertical="center"/>
    </xf>
    <xf numFmtId="206" fontId="56" fillId="0" borderId="43" applyFill="0" applyBorder="0" applyProtection="0">
      <alignment vertical="center"/>
    </xf>
    <xf numFmtId="41" fontId="56" fillId="0" borderId="0" applyFont="0" applyFill="0" applyBorder="0" applyAlignment="0" applyProtection="0"/>
    <xf numFmtId="41" fontId="10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10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1" fontId="56" fillId="0" borderId="0" applyFont="0" applyFill="0" applyBorder="0" applyAlignment="0" applyProtection="0">
      <alignment vertical="center"/>
    </xf>
    <xf numFmtId="41" fontId="58" fillId="0" borderId="0" applyFont="0" applyFill="0" applyBorder="0" applyAlignment="0" applyProtection="0"/>
    <xf numFmtId="41" fontId="19" fillId="0" borderId="0" applyFont="0" applyFill="0" applyBorder="0" applyAlignment="0" applyProtection="0">
      <alignment vertical="center"/>
    </xf>
    <xf numFmtId="207" fontId="58" fillId="0" borderId="0" applyFont="0" applyFill="0" applyBorder="0" applyAlignment="0" applyProtection="0"/>
    <xf numFmtId="43" fontId="56" fillId="0" borderId="0" applyFont="0" applyFill="0" applyBorder="0" applyAlignment="0" applyProtection="0">
      <alignment vertical="center"/>
    </xf>
    <xf numFmtId="0" fontId="76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182" fontId="5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/>
    <xf numFmtId="0" fontId="58" fillId="0" borderId="0" applyFont="0" applyFill="0" applyBorder="0" applyAlignment="0" applyProtection="0"/>
    <xf numFmtId="0" fontId="58" fillId="0" borderId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208" fontId="97" fillId="0" borderId="0">
      <alignment horizontal="center"/>
    </xf>
    <xf numFmtId="0" fontId="110" fillId="0" borderId="18"/>
    <xf numFmtId="209" fontId="60" fillId="0" borderId="0"/>
    <xf numFmtId="210" fontId="60" fillId="0" borderId="0"/>
    <xf numFmtId="211" fontId="60" fillId="0" borderId="0"/>
    <xf numFmtId="0" fontId="58" fillId="0" borderId="0"/>
    <xf numFmtId="0" fontId="111" fillId="0" borderId="0" applyNumberFormat="0" applyFill="0" applyBorder="0" applyAlignment="0" applyProtection="0">
      <alignment vertical="top"/>
      <protection locked="0"/>
    </xf>
    <xf numFmtId="212" fontId="60" fillId="0" borderId="0" applyFont="0" applyFill="0" applyBorder="0" applyAlignment="0" applyProtection="0"/>
    <xf numFmtId="177" fontId="112" fillId="0" borderId="0" applyFont="0" applyFill="0" applyBorder="0" applyAlignment="0" applyProtection="0"/>
    <xf numFmtId="213" fontId="56" fillId="0" borderId="0" applyFont="0" applyFill="0" applyBorder="0" applyAlignment="0" applyProtection="0"/>
    <xf numFmtId="214" fontId="80" fillId="0" borderId="0" applyFill="0" applyBorder="0" applyProtection="0">
      <alignment horizontal="right"/>
    </xf>
    <xf numFmtId="0" fontId="59" fillId="0" borderId="45">
      <alignment vertical="justify" wrapText="1"/>
    </xf>
    <xf numFmtId="204" fontId="76" fillId="0" borderId="43">
      <alignment horizontal="left"/>
    </xf>
    <xf numFmtId="0" fontId="80" fillId="0" borderId="0"/>
    <xf numFmtId="3" fontId="113" fillId="0" borderId="46">
      <alignment horizontal="center" vertical="center"/>
    </xf>
    <xf numFmtId="4" fontId="91" fillId="0" borderId="0" applyFont="0" applyFill="0" applyBorder="0" applyAlignment="0" applyProtection="0"/>
    <xf numFmtId="3" fontId="91" fillId="0" borderId="0" applyFont="0" applyFill="0" applyBorder="0" applyAlignment="0" applyProtection="0"/>
    <xf numFmtId="215" fontId="60" fillId="0" borderId="0">
      <alignment horizontal="center" vertical="center"/>
    </xf>
    <xf numFmtId="183" fontId="74" fillId="0" borderId="0" applyFont="0" applyFill="0" applyBorder="0" applyAlignment="0" applyProtection="0"/>
    <xf numFmtId="216" fontId="60" fillId="0" borderId="0"/>
    <xf numFmtId="217" fontId="60" fillId="0" borderId="0"/>
    <xf numFmtId="198" fontId="56" fillId="0" borderId="0">
      <alignment vertical="center"/>
    </xf>
    <xf numFmtId="198" fontId="56" fillId="0" borderId="0">
      <alignment vertical="center"/>
    </xf>
    <xf numFmtId="218" fontId="60" fillId="0" borderId="39">
      <alignment horizontal="left" vertical="center"/>
    </xf>
    <xf numFmtId="219" fontId="58" fillId="0" borderId="0" applyFill="0" applyBorder="0" applyProtection="0">
      <alignment vertical="center"/>
    </xf>
    <xf numFmtId="0" fontId="105" fillId="53" borderId="47" applyNumberFormat="0" applyFont="0" applyAlignment="0" applyProtection="0">
      <alignment vertical="center"/>
    </xf>
    <xf numFmtId="220" fontId="97" fillId="0" borderId="0">
      <alignment horizontal="right" vertical="center"/>
    </xf>
    <xf numFmtId="0" fontId="60" fillId="0" borderId="0"/>
    <xf numFmtId="0" fontId="114" fillId="34" borderId="0" applyNumberFormat="0" applyBorder="0" applyAlignment="0" applyProtection="0">
      <alignment vertical="center"/>
    </xf>
    <xf numFmtId="41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221" fontId="60" fillId="0" borderId="0"/>
    <xf numFmtId="194" fontId="104" fillId="0" borderId="0">
      <protection locked="0"/>
    </xf>
    <xf numFmtId="192" fontId="84" fillId="0" borderId="0" applyFont="0" applyFill="0" applyBorder="0" applyAlignment="0" applyProtection="0"/>
    <xf numFmtId="0" fontId="60" fillId="0" borderId="0" applyFont="0" applyFill="0" applyBorder="0" applyAlignment="0" applyProtection="0"/>
    <xf numFmtId="222" fontId="58" fillId="0" borderId="0" applyFont="0" applyFill="0" applyBorder="0" applyAlignment="0" applyProtection="0"/>
    <xf numFmtId="194" fontId="104" fillId="0" borderId="0">
      <protection locked="0"/>
    </xf>
    <xf numFmtId="38" fontId="60" fillId="0" borderId="0" applyFont="0" applyFill="0" applyBorder="0" applyAlignment="0" applyProtection="0"/>
    <xf numFmtId="0" fontId="60" fillId="0" borderId="20">
      <alignment vertical="center"/>
    </xf>
    <xf numFmtId="0" fontId="60" fillId="0" borderId="43">
      <alignment vertical="center" shrinkToFit="1"/>
    </xf>
    <xf numFmtId="0" fontId="60" fillId="0" borderId="0" applyFont="0" applyFill="0" applyBorder="0" applyAlignment="0" applyProtection="0"/>
    <xf numFmtId="3" fontId="60" fillId="0" borderId="41"/>
    <xf numFmtId="181" fontId="60" fillId="0" borderId="0" applyFont="0" applyFill="0" applyBorder="0" applyAlignment="0" applyProtection="0"/>
    <xf numFmtId="192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223" fontId="60" fillId="0" borderId="0" applyFont="0" applyFill="0" applyBorder="0" applyAlignment="0" applyProtection="0"/>
    <xf numFmtId="194" fontId="104" fillId="0" borderId="0">
      <protection locked="0"/>
    </xf>
    <xf numFmtId="199" fontId="115" fillId="0" borderId="0" applyFont="0" applyFill="0" applyBorder="0" applyAlignment="0" applyProtection="0"/>
    <xf numFmtId="42" fontId="56" fillId="0" borderId="0" applyFont="0" applyFill="0" applyBorder="0" applyAlignment="0" applyProtection="0"/>
    <xf numFmtId="42" fontId="56" fillId="0" borderId="0" applyFont="0" applyFill="0" applyBorder="0" applyAlignment="0" applyProtection="0">
      <alignment vertical="center"/>
    </xf>
    <xf numFmtId="0" fontId="62" fillId="0" borderId="0" applyFont="0" applyFill="0" applyBorder="0" applyAlignment="0" applyProtection="0"/>
    <xf numFmtId="200" fontId="115" fillId="0" borderId="0" applyFont="0" applyFill="0" applyBorder="0" applyAlignment="0" applyProtection="0"/>
    <xf numFmtId="10" fontId="91" fillId="0" borderId="0" applyFont="0" applyFill="0" applyBorder="0" applyAlignment="0" applyProtection="0"/>
    <xf numFmtId="194" fontId="104" fillId="0" borderId="0">
      <protection locked="0"/>
    </xf>
    <xf numFmtId="0" fontId="58" fillId="0" borderId="0"/>
    <xf numFmtId="0" fontId="56" fillId="0" borderId="0"/>
    <xf numFmtId="0" fontId="56" fillId="0" borderId="0">
      <alignment vertical="center"/>
    </xf>
    <xf numFmtId="0" fontId="58" fillId="0" borderId="0"/>
    <xf numFmtId="0" fontId="56" fillId="0" borderId="0"/>
    <xf numFmtId="0" fontId="19" fillId="0" borderId="0">
      <alignment vertical="center"/>
    </xf>
    <xf numFmtId="0" fontId="19" fillId="0" borderId="0">
      <alignment vertical="center"/>
    </xf>
    <xf numFmtId="0" fontId="116" fillId="0" borderId="0">
      <alignment vertical="center"/>
    </xf>
    <xf numFmtId="0" fontId="58" fillId="0" borderId="0"/>
    <xf numFmtId="37" fontId="117" fillId="0" borderId="0"/>
    <xf numFmtId="184" fontId="118" fillId="0" borderId="0"/>
    <xf numFmtId="14" fontId="60" fillId="54" borderId="0" applyFont="0" applyFill="0" applyBorder="0" applyAlignment="0"/>
    <xf numFmtId="0" fontId="60" fillId="0" borderId="0"/>
    <xf numFmtId="0" fontId="91" fillId="0" borderId="48" applyNumberFormat="0" applyFont="0" applyFill="0" applyAlignment="0" applyProtection="0"/>
    <xf numFmtId="43" fontId="56" fillId="0" borderId="0" applyFont="0" applyFill="0" applyBorder="0" applyAlignment="0" applyProtection="0"/>
    <xf numFmtId="41" fontId="56" fillId="0" borderId="0" applyFont="0" applyFill="0" applyBorder="0" applyAlignment="0" applyProtection="0"/>
    <xf numFmtId="40" fontId="115" fillId="0" borderId="0" applyFont="0" applyFill="0" applyBorder="0" applyAlignment="0" applyProtection="0"/>
    <xf numFmtId="38" fontId="115" fillId="0" borderId="0" applyFont="0" applyFill="0" applyBorder="0" applyAlignment="0" applyProtection="0"/>
    <xf numFmtId="0" fontId="119" fillId="0" borderId="0" applyNumberFormat="0" applyFill="0" applyBorder="0" applyAlignment="0" applyProtection="0">
      <alignment vertical="center"/>
    </xf>
    <xf numFmtId="0" fontId="115" fillId="0" borderId="0" applyNumberFormat="0" applyFill="0" applyBorder="0" applyAlignment="0" applyProtection="0"/>
    <xf numFmtId="0" fontId="120" fillId="35" borderId="0" applyNumberFormat="0" applyBorder="0" applyAlignment="0" applyProtection="0">
      <alignment vertical="center"/>
    </xf>
    <xf numFmtId="224" fontId="80" fillId="0" borderId="0" applyFont="0" applyFill="0" applyBorder="0" applyAlignment="0" applyProtection="0"/>
    <xf numFmtId="225" fontId="80" fillId="0" borderId="0" applyFont="0" applyFill="0" applyBorder="0" applyAlignment="0" applyProtection="0"/>
    <xf numFmtId="226" fontId="106" fillId="0" borderId="0" applyFont="0" applyFill="0" applyBorder="0" applyAlignment="0" applyProtection="0"/>
    <xf numFmtId="227" fontId="91" fillId="0" borderId="0" applyFont="0" applyFill="0" applyBorder="0" applyAlignment="0" applyProtection="0"/>
    <xf numFmtId="0" fontId="113" fillId="0" borderId="49" applyNumberFormat="0" applyFont="0" applyFill="0" applyProtection="0">
      <alignment horizontal="center" vertical="center" wrapText="1"/>
    </xf>
    <xf numFmtId="40" fontId="62" fillId="0" borderId="0" applyFont="0" applyFill="0" applyBorder="0" applyAlignment="0" applyProtection="0"/>
    <xf numFmtId="0" fontId="121" fillId="0" borderId="0" applyNumberFormat="0" applyFill="0" applyBorder="0" applyAlignment="0" applyProtection="0">
      <alignment vertical="center"/>
    </xf>
    <xf numFmtId="0" fontId="122" fillId="0" borderId="50" applyNumberFormat="0" applyFill="0" applyAlignment="0" applyProtection="0">
      <alignment vertical="center"/>
    </xf>
    <xf numFmtId="0" fontId="123" fillId="0" borderId="51" applyNumberFormat="0" applyFill="0" applyAlignment="0" applyProtection="0">
      <alignment vertical="center"/>
    </xf>
    <xf numFmtId="0" fontId="124" fillId="0" borderId="52" applyNumberFormat="0" applyFill="0" applyAlignment="0" applyProtection="0">
      <alignment vertical="center"/>
    </xf>
    <xf numFmtId="0" fontId="124" fillId="0" borderId="0" applyNumberFormat="0" applyFill="0" applyBorder="0" applyAlignment="0" applyProtection="0">
      <alignment vertical="center"/>
    </xf>
    <xf numFmtId="0" fontId="125" fillId="55" borderId="53" applyNumberFormat="0" applyAlignment="0" applyProtection="0">
      <alignment vertical="center"/>
    </xf>
    <xf numFmtId="0" fontId="126" fillId="0" borderId="54" applyNumberFormat="0" applyFill="0" applyAlignment="0" applyProtection="0">
      <alignment vertical="center"/>
    </xf>
    <xf numFmtId="0" fontId="127" fillId="56" borderId="55" applyNumberFormat="0" applyAlignment="0" applyProtection="0">
      <alignment vertical="center"/>
    </xf>
    <xf numFmtId="0" fontId="128" fillId="38" borderId="55" applyNumberFormat="0" applyAlignment="0" applyProtection="0">
      <alignment vertical="center"/>
    </xf>
    <xf numFmtId="0" fontId="129" fillId="56" borderId="56" applyNumberFormat="0" applyAlignment="0" applyProtection="0">
      <alignment vertical="center"/>
    </xf>
    <xf numFmtId="0" fontId="130" fillId="0" borderId="0"/>
    <xf numFmtId="0" fontId="131" fillId="0" borderId="57" applyNumberFormat="0" applyFill="0" applyAlignment="0" applyProtection="0">
      <alignment vertical="center"/>
    </xf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41" fontId="134" fillId="0" borderId="0" applyFont="0" applyFill="0" applyBorder="0" applyAlignment="0" applyProtection="0"/>
    <xf numFmtId="43" fontId="134" fillId="0" borderId="0" applyFont="0" applyFill="0" applyBorder="0" applyAlignment="0" applyProtection="0"/>
    <xf numFmtId="192" fontId="70" fillId="0" borderId="0" applyFont="0" applyFill="0" applyBorder="0" applyAlignment="0" applyProtection="0"/>
    <xf numFmtId="41" fontId="135" fillId="0" borderId="0" applyFont="0" applyFill="0" applyBorder="0" applyAlignment="0" applyProtection="0"/>
    <xf numFmtId="0" fontId="75" fillId="0" borderId="0" applyFont="0" applyFill="0" applyBorder="0" applyAlignment="0" applyProtection="0"/>
    <xf numFmtId="181" fontId="70" fillId="0" borderId="0" applyFont="0" applyFill="0" applyBorder="0" applyAlignment="0" applyProtection="0"/>
    <xf numFmtId="43" fontId="135" fillId="0" borderId="0" applyFont="0" applyFill="0" applyBorder="0" applyAlignment="0" applyProtection="0"/>
    <xf numFmtId="0" fontId="70" fillId="0" borderId="0" applyFont="0" applyFill="0" applyBorder="0" applyAlignment="0" applyProtection="0"/>
    <xf numFmtId="3" fontId="59" fillId="0" borderId="0"/>
    <xf numFmtId="0" fontId="60" fillId="57" borderId="58">
      <alignment horizontal="center" vertical="center"/>
    </xf>
    <xf numFmtId="194" fontId="83" fillId="0" borderId="0">
      <protection locked="0"/>
    </xf>
    <xf numFmtId="194" fontId="83" fillId="0" borderId="0">
      <protection locked="0"/>
    </xf>
    <xf numFmtId="0" fontId="60" fillId="0" borderId="0" applyFont="0" applyFill="0" applyBorder="0" applyAlignment="0" applyProtection="0"/>
    <xf numFmtId="223" fontId="136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137" fillId="0" borderId="0" applyFont="0" applyFill="0" applyBorder="0" applyAlignment="0" applyProtection="0"/>
    <xf numFmtId="199" fontId="85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0" fontId="56" fillId="0" borderId="0" applyFont="0" applyFill="0" applyBorder="0" applyAlignment="0" applyProtection="0"/>
    <xf numFmtId="0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3" fontId="84" fillId="0" borderId="0" applyFont="0" applyFill="0" applyBorder="0" applyAlignment="0" applyProtection="0"/>
    <xf numFmtId="199" fontId="85" fillId="0" borderId="0" applyFont="0" applyFill="0" applyBorder="0" applyAlignment="0" applyProtection="0"/>
    <xf numFmtId="223" fontId="139" fillId="0" borderId="0" applyFont="0" applyFill="0" applyBorder="0" applyAlignment="0" applyProtection="0"/>
    <xf numFmtId="223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23" fontId="139" fillId="0" borderId="0" applyFont="0" applyFill="0" applyBorder="0" applyAlignment="0" applyProtection="0"/>
    <xf numFmtId="223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99" fontId="84" fillId="0" borderId="0" applyFont="0" applyFill="0" applyBorder="0" applyAlignment="0" applyProtection="0"/>
    <xf numFmtId="199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28" fontId="84" fillId="0" borderId="0" applyFont="0" applyFill="0" applyBorder="0" applyAlignment="0" applyProtection="0"/>
    <xf numFmtId="228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223" fontId="85" fillId="0" borderId="0" applyFont="0" applyFill="0" applyBorder="0" applyAlignment="0" applyProtection="0"/>
    <xf numFmtId="229" fontId="58" fillId="0" borderId="0" applyFont="0" applyFill="0" applyBorder="0" applyAlignment="0" applyProtection="0"/>
    <xf numFmtId="229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9" fontId="58" fillId="0" borderId="0" applyFont="0" applyFill="0" applyBorder="0" applyAlignment="0" applyProtection="0"/>
    <xf numFmtId="229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138" fillId="0" borderId="0" applyFont="0" applyFill="0" applyBorder="0" applyAlignment="0" applyProtection="0"/>
    <xf numFmtId="230" fontId="105" fillId="0" borderId="0" applyFont="0" applyFill="0" applyBorder="0" applyAlignment="0" applyProtection="0"/>
    <xf numFmtId="230" fontId="105" fillId="0" borderId="0" applyFont="0" applyFill="0" applyBorder="0" applyAlignment="0" applyProtection="0"/>
    <xf numFmtId="223" fontId="84" fillId="0" borderId="0" applyFont="0" applyFill="0" applyBorder="0" applyAlignment="0" applyProtection="0"/>
    <xf numFmtId="223" fontId="85" fillId="0" borderId="0" applyFont="0" applyFill="0" applyBorder="0" applyAlignment="0" applyProtection="0"/>
    <xf numFmtId="231" fontId="84" fillId="0" borderId="0" applyFont="0" applyFill="0" applyBorder="0" applyAlignment="0" applyProtection="0"/>
    <xf numFmtId="23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94" fontId="83" fillId="0" borderId="0">
      <protection locked="0"/>
    </xf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137" fillId="0" borderId="0" applyFont="0" applyFill="0" applyBorder="0" applyAlignment="0" applyProtection="0"/>
    <xf numFmtId="20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139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2" fontId="84" fillId="0" borderId="0" applyFont="0" applyFill="0" applyBorder="0" applyAlignment="0" applyProtection="0"/>
    <xf numFmtId="200" fontId="85" fillId="0" borderId="0" applyFont="0" applyFill="0" applyBorder="0" applyAlignment="0" applyProtection="0"/>
    <xf numFmtId="232" fontId="139" fillId="0" borderId="0" applyFont="0" applyFill="0" applyBorder="0" applyAlignment="0" applyProtection="0"/>
    <xf numFmtId="23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32" fontId="139" fillId="0" borderId="0" applyFont="0" applyFill="0" applyBorder="0" applyAlignment="0" applyProtection="0"/>
    <xf numFmtId="23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00" fontId="84" fillId="0" borderId="0" applyFont="0" applyFill="0" applyBorder="0" applyAlignment="0" applyProtection="0"/>
    <xf numFmtId="200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233" fontId="84" fillId="0" borderId="0" applyFont="0" applyFill="0" applyBorder="0" applyAlignment="0" applyProtection="0"/>
    <xf numFmtId="233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234" fontId="58" fillId="0" borderId="0" applyFont="0" applyFill="0" applyBorder="0" applyAlignment="0" applyProtection="0"/>
    <xf numFmtId="234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34" fontId="58" fillId="0" borderId="0" applyFont="0" applyFill="0" applyBorder="0" applyAlignment="0" applyProtection="0"/>
    <xf numFmtId="234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138" fillId="0" borderId="0" applyFont="0" applyFill="0" applyBorder="0" applyAlignment="0" applyProtection="0"/>
    <xf numFmtId="235" fontId="105" fillId="0" borderId="0" applyFont="0" applyFill="0" applyBorder="0" applyAlignment="0" applyProtection="0"/>
    <xf numFmtId="235" fontId="105" fillId="0" borderId="0" applyFont="0" applyFill="0" applyBorder="0" applyAlignment="0" applyProtection="0"/>
    <xf numFmtId="232" fontId="84" fillId="0" borderId="0" applyFont="0" applyFill="0" applyBorder="0" applyAlignment="0" applyProtection="0"/>
    <xf numFmtId="232" fontId="85" fillId="0" borderId="0" applyFont="0" applyFill="0" applyBorder="0" applyAlignment="0" applyProtection="0"/>
    <xf numFmtId="236" fontId="84" fillId="0" borderId="0" applyFont="0" applyFill="0" applyBorder="0" applyAlignment="0" applyProtection="0"/>
    <xf numFmtId="236" fontId="85" fillId="0" borderId="0" applyFont="0" applyFill="0" applyBorder="0" applyAlignment="0" applyProtection="0"/>
    <xf numFmtId="42" fontId="134" fillId="0" borderId="0" applyFont="0" applyFill="0" applyBorder="0" applyAlignment="0" applyProtection="0"/>
    <xf numFmtId="44" fontId="134" fillId="0" borderId="0" applyFont="0" applyFill="0" applyBorder="0" applyAlignment="0" applyProtection="0"/>
    <xf numFmtId="0" fontId="136" fillId="0" borderId="0" applyFont="0" applyFill="0" applyBorder="0" applyAlignment="0" applyProtection="0"/>
    <xf numFmtId="44" fontId="135" fillId="0" borderId="0" applyFont="0" applyFill="0" applyBorder="0" applyAlignment="0" applyProtection="0"/>
    <xf numFmtId="223" fontId="70" fillId="0" borderId="0" applyFont="0" applyFill="0" applyBorder="0" applyAlignment="0" applyProtection="0"/>
    <xf numFmtId="232" fontId="70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2" fillId="0" borderId="0" applyFont="0" applyFill="0" applyBorder="0" applyAlignment="0" applyProtection="0"/>
    <xf numFmtId="0" fontId="133" fillId="0" borderId="0" applyFont="0" applyFill="0" applyBorder="0" applyAlignment="0" applyProtection="0"/>
    <xf numFmtId="0" fontId="133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62" fillId="0" borderId="0"/>
    <xf numFmtId="0" fontId="140" fillId="0" borderId="0">
      <alignment horizontal="center" wrapText="1"/>
      <protection locked="0"/>
    </xf>
    <xf numFmtId="0" fontId="58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84" fillId="0" borderId="0" applyFont="0" applyFill="0" applyBorder="0" applyAlignment="0" applyProtection="0"/>
    <xf numFmtId="192" fontId="136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137" fillId="0" borderId="0" applyFont="0" applyFill="0" applyBorder="0" applyAlignment="0" applyProtection="0"/>
    <xf numFmtId="205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42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205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205" fontId="85" fillId="0" borderId="0" applyFont="0" applyFill="0" applyBorder="0" applyAlignment="0" applyProtection="0"/>
    <xf numFmtId="192" fontId="139" fillId="0" borderId="0" applyFont="0" applyFill="0" applyBorder="0" applyAlignment="0" applyProtection="0"/>
    <xf numFmtId="19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92" fontId="139" fillId="0" borderId="0" applyFont="0" applyFill="0" applyBorder="0" applyAlignment="0" applyProtection="0"/>
    <xf numFmtId="192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205" fontId="84" fillId="0" borderId="0" applyFont="0" applyFill="0" applyBorder="0" applyAlignment="0" applyProtection="0"/>
    <xf numFmtId="205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138" fillId="0" borderId="0" applyFont="0" applyFill="0" applyBorder="0" applyAlignment="0" applyProtection="0"/>
    <xf numFmtId="237" fontId="105" fillId="0" borderId="0" applyFont="0" applyFill="0" applyBorder="0" applyAlignment="0" applyProtection="0"/>
    <xf numFmtId="237" fontId="105" fillId="0" borderId="0" applyFont="0" applyFill="0" applyBorder="0" applyAlignment="0" applyProtection="0"/>
    <xf numFmtId="192" fontId="84" fillId="0" borderId="0" applyFont="0" applyFill="0" applyBorder="0" applyAlignment="0" applyProtection="0"/>
    <xf numFmtId="192" fontId="85" fillId="0" borderId="0" applyFont="0" applyFill="0" applyBorder="0" applyAlignment="0" applyProtection="0"/>
    <xf numFmtId="0" fontId="60" fillId="0" borderId="0" applyFont="0" applyFill="0" applyBorder="0" applyAlignment="0" applyProtection="0"/>
    <xf numFmtId="194" fontId="83" fillId="0" borderId="0">
      <protection locked="0"/>
    </xf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137" fillId="0" borderId="0" applyFont="0" applyFill="0" applyBorder="0" applyAlignment="0" applyProtection="0"/>
    <xf numFmtId="18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181" fontId="139" fillId="0" borderId="0" applyFont="0" applyFill="0" applyBorder="0" applyAlignment="0" applyProtection="0"/>
    <xf numFmtId="18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81" fontId="139" fillId="0" borderId="0" applyFont="0" applyFill="0" applyBorder="0" applyAlignment="0" applyProtection="0"/>
    <xf numFmtId="181" fontId="138" fillId="0" borderId="0" applyFont="0" applyFill="0" applyBorder="0" applyAlignment="0" applyProtection="0"/>
    <xf numFmtId="0" fontId="139" fillId="0" borderId="0" applyFont="0" applyFill="0" applyBorder="0" applyAlignment="0" applyProtection="0"/>
    <xf numFmtId="0" fontId="138" fillId="0" borderId="0" applyFont="0" applyFill="0" applyBorder="0" applyAlignment="0" applyProtection="0"/>
    <xf numFmtId="180" fontId="84" fillId="0" borderId="0" applyFont="0" applyFill="0" applyBorder="0" applyAlignment="0" applyProtection="0"/>
    <xf numFmtId="18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0" fontId="85" fillId="0" borderId="0" applyFont="0" applyFill="0" applyBorder="0" applyAlignment="0" applyProtection="0"/>
    <xf numFmtId="0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138" fillId="0" borderId="0" applyFont="0" applyFill="0" applyBorder="0" applyAlignment="0" applyProtection="0"/>
    <xf numFmtId="238" fontId="105" fillId="0" borderId="0" applyFont="0" applyFill="0" applyBorder="0" applyAlignment="0" applyProtection="0"/>
    <xf numFmtId="238" fontId="105" fillId="0" borderId="0" applyFont="0" applyFill="0" applyBorder="0" applyAlignment="0" applyProtection="0"/>
    <xf numFmtId="181" fontId="84" fillId="0" borderId="0" applyFont="0" applyFill="0" applyBorder="0" applyAlignment="0" applyProtection="0"/>
    <xf numFmtId="181" fontId="85" fillId="0" borderId="0" applyFont="0" applyFill="0" applyBorder="0" applyAlignment="0" applyProtection="0"/>
    <xf numFmtId="0" fontId="86" fillId="0" borderId="0" applyFont="0" applyFill="0" applyBorder="0" applyAlignment="0" applyProtection="0"/>
    <xf numFmtId="239" fontId="86" fillId="0" borderId="0">
      <alignment horizontal="right"/>
      <protection locked="0"/>
    </xf>
    <xf numFmtId="0" fontId="143" fillId="0" borderId="0" applyNumberFormat="0" applyFill="0" applyBorder="0" applyAlignment="0" applyProtection="0"/>
    <xf numFmtId="240" fontId="144" fillId="0" borderId="0" applyFont="0" applyFill="0" applyBorder="0" applyAlignment="0" applyProtection="0"/>
    <xf numFmtId="241" fontId="60" fillId="0" borderId="0" applyFont="0" applyFill="0" applyBorder="0" applyAlignment="0" applyProtection="0"/>
    <xf numFmtId="0" fontId="134" fillId="0" borderId="0"/>
    <xf numFmtId="0" fontId="145" fillId="0" borderId="0"/>
    <xf numFmtId="0" fontId="75" fillId="0" borderId="0"/>
    <xf numFmtId="0" fontId="135" fillId="0" borderId="0"/>
    <xf numFmtId="0" fontId="70" fillId="0" borderId="0"/>
    <xf numFmtId="0" fontId="132" fillId="0" borderId="0"/>
    <xf numFmtId="0" fontId="146" fillId="0" borderId="0"/>
    <xf numFmtId="194" fontId="83" fillId="0" borderId="0">
      <protection locked="0"/>
    </xf>
    <xf numFmtId="0" fontId="147" fillId="0" borderId="0"/>
    <xf numFmtId="0" fontId="148" fillId="0" borderId="0"/>
    <xf numFmtId="0" fontId="149" fillId="0" borderId="0"/>
    <xf numFmtId="0" fontId="150" fillId="0" borderId="0"/>
    <xf numFmtId="0" fontId="151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1" fontId="84" fillId="0" borderId="0"/>
    <xf numFmtId="1" fontId="85" fillId="0" borderId="0"/>
    <xf numFmtId="0" fontId="151" fillId="0" borderId="0"/>
    <xf numFmtId="0" fontId="136" fillId="0" borderId="0"/>
    <xf numFmtId="0" fontId="151" fillId="0" borderId="0"/>
    <xf numFmtId="0" fontId="85" fillId="0" borderId="0"/>
    <xf numFmtId="0" fontId="71" fillId="0" borderId="0"/>
    <xf numFmtId="0" fontId="136" fillId="0" borderId="0"/>
    <xf numFmtId="0" fontId="149" fillId="0" borderId="0"/>
    <xf numFmtId="0" fontId="138" fillId="0" borderId="0"/>
    <xf numFmtId="0" fontId="84" fillId="0" borderId="0"/>
    <xf numFmtId="0" fontId="85" fillId="0" borderId="0"/>
    <xf numFmtId="0" fontId="152" fillId="0" borderId="0"/>
    <xf numFmtId="0" fontId="85" fillId="0" borderId="0"/>
    <xf numFmtId="0" fontId="153" fillId="0" borderId="0"/>
    <xf numFmtId="0" fontId="154" fillId="0" borderId="0"/>
    <xf numFmtId="0" fontId="84" fillId="0" borderId="0"/>
    <xf numFmtId="0" fontId="85" fillId="0" borderId="0"/>
    <xf numFmtId="0" fontId="155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37" fontId="84" fillId="0" borderId="0"/>
    <xf numFmtId="37" fontId="85" fillId="0" borderId="0"/>
    <xf numFmtId="0" fontId="139" fillId="0" borderId="0"/>
    <xf numFmtId="0" fontId="138" fillId="0" borderId="0"/>
    <xf numFmtId="0" fontId="84" fillId="0" borderId="0"/>
    <xf numFmtId="0" fontId="85" fillId="0" borderId="0"/>
    <xf numFmtId="0" fontId="153" fillId="0" borderId="0"/>
    <xf numFmtId="0" fontId="154" fillId="0" borderId="0"/>
    <xf numFmtId="0" fontId="84" fillId="0" borderId="0"/>
    <xf numFmtId="0" fontId="156" fillId="0" borderId="0"/>
    <xf numFmtId="0" fontId="84" fillId="0" borderId="0"/>
    <xf numFmtId="194" fontId="83" fillId="0" borderId="0">
      <protection locked="0"/>
    </xf>
    <xf numFmtId="37" fontId="84" fillId="0" borderId="0"/>
    <xf numFmtId="0" fontId="136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39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84" fillId="0" borderId="0"/>
    <xf numFmtId="0" fontId="85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58" fillId="0" borderId="0"/>
    <xf numFmtId="0" fontId="157" fillId="0" borderId="0"/>
    <xf numFmtId="0" fontId="158" fillId="0" borderId="0"/>
    <xf numFmtId="0" fontId="58" fillId="0" borderId="0"/>
    <xf numFmtId="0" fontId="138" fillId="0" borderId="0"/>
    <xf numFmtId="0" fontId="157" fillId="0" borderId="0"/>
    <xf numFmtId="0" fontId="158" fillId="0" borderId="0"/>
    <xf numFmtId="0" fontId="58" fillId="0" borderId="0"/>
    <xf numFmtId="0" fontId="159" fillId="0" borderId="0"/>
    <xf numFmtId="0" fontId="157" fillId="0" borderId="0"/>
    <xf numFmtId="0" fontId="1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58" fillId="0" borderId="0"/>
    <xf numFmtId="0" fontId="137" fillId="0" borderId="0"/>
    <xf numFmtId="0" fontId="159" fillId="0" borderId="0"/>
    <xf numFmtId="0" fontId="58" fillId="0" borderId="0"/>
    <xf numFmtId="0" fontId="85" fillId="0" borderId="0"/>
    <xf numFmtId="0" fontId="58" fillId="0" borderId="0"/>
    <xf numFmtId="0" fontId="136" fillId="0" borderId="0"/>
    <xf numFmtId="0" fontId="84" fillId="0" borderId="0"/>
    <xf numFmtId="0" fontId="85" fillId="0" borderId="0"/>
    <xf numFmtId="0" fontId="160" fillId="0" borderId="0"/>
    <xf numFmtId="0" fontId="148" fillId="0" borderId="0"/>
    <xf numFmtId="0" fontId="160" fillId="0" borderId="0"/>
    <xf numFmtId="0" fontId="148" fillId="0" borderId="0"/>
    <xf numFmtId="0" fontId="161" fillId="0" borderId="0"/>
    <xf numFmtId="0" fontId="162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0" fontId="137" fillId="0" borderId="0"/>
    <xf numFmtId="0" fontId="159" fillId="0" borderId="0"/>
    <xf numFmtId="242" fontId="58" fillId="0" borderId="0" applyFill="0" applyBorder="0" applyAlignment="0"/>
    <xf numFmtId="0" fontId="163" fillId="0" borderId="0"/>
    <xf numFmtId="0" fontId="137" fillId="0" borderId="0"/>
    <xf numFmtId="0" fontId="159" fillId="0" borderId="0"/>
    <xf numFmtId="0" fontId="56" fillId="0" borderId="0">
      <protection locked="0"/>
    </xf>
    <xf numFmtId="0" fontId="58" fillId="0" borderId="0" applyFont="0" applyFill="0" applyBorder="0" applyAlignment="0" applyProtection="0"/>
    <xf numFmtId="0" fontId="137" fillId="0" borderId="0"/>
    <xf numFmtId="0" fontId="159" fillId="0" borderId="0"/>
    <xf numFmtId="0" fontId="137" fillId="0" borderId="0"/>
    <xf numFmtId="0" fontId="159" fillId="0" borderId="0"/>
    <xf numFmtId="0" fontId="164" fillId="0" borderId="0" applyNumberFormat="0" applyAlignment="0">
      <alignment horizontal="left"/>
    </xf>
    <xf numFmtId="0" fontId="56" fillId="0" borderId="0">
      <protection locked="0"/>
    </xf>
    <xf numFmtId="0" fontId="137" fillId="0" borderId="0"/>
    <xf numFmtId="0" fontId="159" fillId="0" borderId="0"/>
    <xf numFmtId="0" fontId="137" fillId="0" borderId="0"/>
    <xf numFmtId="0" fontId="159" fillId="0" borderId="0"/>
    <xf numFmtId="243" fontId="58" fillId="0" borderId="0"/>
    <xf numFmtId="244" fontId="58" fillId="0" borderId="0" applyFont="0" applyFill="0" applyBorder="0" applyAlignment="0" applyProtection="0"/>
    <xf numFmtId="0" fontId="137" fillId="0" borderId="0"/>
    <xf numFmtId="0" fontId="159" fillId="0" borderId="0"/>
    <xf numFmtId="245" fontId="58" fillId="0" borderId="0" applyFont="0" applyFill="0" applyBorder="0" applyAlignment="0" applyProtection="0"/>
    <xf numFmtId="246" fontId="58" fillId="0" borderId="0"/>
    <xf numFmtId="0" fontId="58" fillId="0" borderId="0" applyFont="0" applyFill="0" applyBorder="0" applyAlignment="0" applyProtection="0"/>
    <xf numFmtId="247" fontId="56" fillId="0" borderId="0">
      <protection locked="0"/>
    </xf>
    <xf numFmtId="0" fontId="137" fillId="0" borderId="0"/>
    <xf numFmtId="0" fontId="159" fillId="0" borderId="0"/>
    <xf numFmtId="0" fontId="165" fillId="0" borderId="0" applyNumberFormat="0" applyAlignment="0">
      <alignment horizontal="left"/>
    </xf>
    <xf numFmtId="0" fontId="166" fillId="0" borderId="0" applyNumberFormat="0" applyFill="0" applyBorder="0" applyAlignment="0" applyProtection="0"/>
    <xf numFmtId="0" fontId="137" fillId="0" borderId="0"/>
    <xf numFmtId="0" fontId="159" fillId="0" borderId="0"/>
    <xf numFmtId="38" fontId="167" fillId="52" borderId="0" applyNumberFormat="0" applyBorder="0" applyAlignment="0" applyProtection="0"/>
    <xf numFmtId="0" fontId="168" fillId="0" borderId="0">
      <alignment horizontal="left"/>
    </xf>
    <xf numFmtId="0" fontId="137" fillId="0" borderId="0"/>
    <xf numFmtId="0" fontId="159" fillId="0" borderId="0"/>
    <xf numFmtId="0" fontId="169" fillId="0" borderId="59" applyNumberFormat="0" applyAlignment="0" applyProtection="0">
      <alignment horizontal="left" vertical="center"/>
    </xf>
    <xf numFmtId="0" fontId="169" fillId="0" borderId="28">
      <alignment horizontal="left" vertical="center"/>
    </xf>
    <xf numFmtId="0" fontId="137" fillId="0" borderId="0"/>
    <xf numFmtId="0" fontId="159" fillId="0" borderId="0"/>
    <xf numFmtId="14" fontId="170" fillId="58" borderId="42">
      <alignment horizontal="center" vertical="center" wrapText="1"/>
    </xf>
    <xf numFmtId="0" fontId="171" fillId="0" borderId="0" applyNumberFormat="0" applyFill="0" applyBorder="0" applyAlignment="0" applyProtection="0"/>
    <xf numFmtId="0" fontId="84" fillId="0" borderId="0" applyBorder="0"/>
    <xf numFmtId="248" fontId="72" fillId="0" borderId="0" applyFill="0" applyBorder="0" applyAlignment="0"/>
    <xf numFmtId="191" fontId="172" fillId="0" borderId="0" applyFill="0" applyBorder="0" applyAlignment="0"/>
    <xf numFmtId="203" fontId="172" fillId="0" borderId="0" applyFill="0" applyBorder="0" applyAlignment="0"/>
    <xf numFmtId="249" fontId="58" fillId="0" borderId="0" applyFill="0" applyBorder="0" applyAlignment="0"/>
    <xf numFmtId="250" fontId="58" fillId="0" borderId="0" applyFill="0" applyBorder="0" applyAlignment="0"/>
    <xf numFmtId="251" fontId="58" fillId="0" borderId="0" applyFill="0" applyBorder="0" applyAlignment="0"/>
    <xf numFmtId="252" fontId="58" fillId="0" borderId="0" applyFill="0" applyBorder="0" applyAlignment="0"/>
    <xf numFmtId="191" fontId="172" fillId="0" borderId="0" applyFill="0" applyBorder="0" applyAlignment="0"/>
    <xf numFmtId="253" fontId="173" fillId="59" borderId="0" applyNumberFormat="0" applyFont="0" applyBorder="0" applyAlignment="0">
      <alignment horizontal="left"/>
    </xf>
    <xf numFmtId="0" fontId="163" fillId="0" borderId="0"/>
    <xf numFmtId="0" fontId="170" fillId="0" borderId="0" applyFill="0" applyBorder="0" applyProtection="0">
      <alignment horizontal="center"/>
      <protection locked="0"/>
    </xf>
    <xf numFmtId="0" fontId="174" fillId="0" borderId="0" applyFill="0" applyBorder="0" applyProtection="0">
      <alignment horizontal="center"/>
    </xf>
    <xf numFmtId="254" fontId="118" fillId="0" borderId="0"/>
    <xf numFmtId="0" fontId="175" fillId="0" borderId="44">
      <alignment horizontal="center"/>
    </xf>
    <xf numFmtId="0" fontId="56" fillId="0" borderId="0">
      <protection locked="0"/>
    </xf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176" fillId="0" borderId="0"/>
    <xf numFmtId="0" fontId="60" fillId="0" borderId="0" applyFont="0" applyFill="0" applyBorder="0" applyAlignment="0" applyProtection="0"/>
    <xf numFmtId="251" fontId="58" fillId="0" borderId="0" applyFont="0" applyFill="0" applyBorder="0" applyAlignment="0" applyProtection="0"/>
    <xf numFmtId="255" fontId="177" fillId="0" borderId="0" applyFont="0" applyFill="0" applyBorder="0" applyAlignment="0" applyProtection="0"/>
    <xf numFmtId="0" fontId="118" fillId="0" borderId="0" applyFont="0" applyFill="0" applyBorder="0" applyAlignment="0" applyProtection="0">
      <alignment horizontal="right"/>
    </xf>
    <xf numFmtId="256" fontId="118" fillId="0" borderId="0" applyFont="0" applyFill="0" applyBorder="0" applyAlignment="0" applyProtection="0"/>
    <xf numFmtId="39" fontId="178" fillId="0" borderId="0" applyFont="0" applyFill="0" applyBorder="0" applyAlignment="0" applyProtection="0"/>
    <xf numFmtId="257" fontId="179" fillId="0" borderId="0" applyFont="0" applyFill="0" applyBorder="0" applyAlignment="0" applyProtection="0"/>
    <xf numFmtId="258" fontId="118" fillId="0" borderId="0" applyFont="0" applyFill="0" applyBorder="0" applyAlignment="0" applyProtection="0">
      <alignment horizontal="right"/>
    </xf>
    <xf numFmtId="259" fontId="56" fillId="0" borderId="0"/>
    <xf numFmtId="247" fontId="56" fillId="0" borderId="0">
      <protection locked="0"/>
    </xf>
    <xf numFmtId="3" fontId="180" fillId="0" borderId="0" applyFont="0" applyFill="0" applyBorder="0" applyAlignment="0" applyProtection="0"/>
    <xf numFmtId="0" fontId="181" fillId="0" borderId="0" applyFill="0" applyBorder="0" applyAlignment="0" applyProtection="0">
      <protection locked="0"/>
    </xf>
    <xf numFmtId="0" fontId="164" fillId="0" borderId="0" applyNumberFormat="0" applyAlignment="0">
      <alignment horizontal="left"/>
    </xf>
    <xf numFmtId="0" fontId="73" fillId="0" borderId="0" applyFont="0" applyFill="0" applyBorder="0" applyAlignment="0" applyProtection="0"/>
    <xf numFmtId="0" fontId="56" fillId="0" borderId="0">
      <protection locked="0"/>
    </xf>
    <xf numFmtId="0" fontId="60" fillId="0" borderId="0" applyFont="0" applyFill="0" applyBorder="0" applyAlignment="0" applyProtection="0"/>
    <xf numFmtId="191" fontId="172" fillId="0" borderId="0" applyFont="0" applyFill="0" applyBorder="0" applyAlignment="0" applyProtection="0"/>
    <xf numFmtId="260" fontId="78" fillId="0" borderId="0" applyFont="0" applyFill="0" applyBorder="0" applyAlignment="0" applyProtection="0"/>
    <xf numFmtId="261" fontId="118" fillId="0" borderId="0" applyFont="0" applyFill="0" applyBorder="0" applyAlignment="0" applyProtection="0">
      <alignment horizontal="right"/>
    </xf>
    <xf numFmtId="262" fontId="179" fillId="0" borderId="0" applyFont="0" applyFill="0" applyBorder="0" applyAlignment="0" applyProtection="0"/>
    <xf numFmtId="263" fontId="178" fillId="0" borderId="0" applyFont="0" applyFill="0" applyBorder="0" applyAlignment="0" applyProtection="0"/>
    <xf numFmtId="264" fontId="179" fillId="0" borderId="0" applyFont="0" applyFill="0" applyBorder="0" applyAlignment="0" applyProtection="0"/>
    <xf numFmtId="265" fontId="118" fillId="0" borderId="0" applyFont="0" applyFill="0" applyBorder="0" applyAlignment="0" applyProtection="0">
      <alignment horizontal="right"/>
    </xf>
    <xf numFmtId="266" fontId="56" fillId="0" borderId="39" applyFill="0" applyBorder="0" applyAlignment="0"/>
    <xf numFmtId="247" fontId="56" fillId="0" borderId="0">
      <protection locked="0"/>
    </xf>
    <xf numFmtId="267" fontId="95" fillId="0" borderId="0" applyFill="0" applyBorder="0" applyAlignment="0" applyProtection="0"/>
    <xf numFmtId="268" fontId="56" fillId="0" borderId="0"/>
    <xf numFmtId="49" fontId="58" fillId="0" borderId="0">
      <alignment horizontal="center"/>
    </xf>
    <xf numFmtId="49" fontId="182" fillId="0" borderId="0">
      <alignment horizontal="center"/>
    </xf>
    <xf numFmtId="49" fontId="167" fillId="0" borderId="0">
      <alignment horizontal="center"/>
    </xf>
    <xf numFmtId="49" fontId="183" fillId="0" borderId="0">
      <alignment horizontal="center"/>
    </xf>
    <xf numFmtId="0" fontId="141" fillId="0" borderId="0" applyFill="0" applyBorder="0" applyAlignment="0" applyProtection="0"/>
    <xf numFmtId="0" fontId="144" fillId="0" borderId="0" applyFont="0" applyFill="0" applyBorder="0" applyAlignment="0" applyProtection="0"/>
    <xf numFmtId="14" fontId="72" fillId="0" borderId="0" applyFill="0" applyBorder="0" applyAlignment="0"/>
    <xf numFmtId="0" fontId="141" fillId="0" borderId="0" applyFill="0" applyBorder="0" applyAlignment="0" applyProtection="0"/>
    <xf numFmtId="269" fontId="63" fillId="0" borderId="0" applyFill="0" applyBorder="0" applyProtection="0"/>
    <xf numFmtId="38" fontId="62" fillId="0" borderId="60">
      <alignment vertical="center"/>
    </xf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270" fontId="58" fillId="0" borderId="0"/>
    <xf numFmtId="251" fontId="56" fillId="0" borderId="0"/>
    <xf numFmtId="271" fontId="79" fillId="0" borderId="0" applyFont="0" applyFill="0" applyBorder="0" applyAlignment="0" applyProtection="0"/>
    <xf numFmtId="0" fontId="118" fillId="0" borderId="61" applyNumberFormat="0" applyFont="0" applyFill="0" applyAlignment="0" applyProtection="0"/>
    <xf numFmtId="272" fontId="184" fillId="0" borderId="0" applyFill="0" applyBorder="0" applyAlignment="0" applyProtection="0"/>
    <xf numFmtId="37" fontId="58" fillId="0" borderId="62">
      <alignment horizontal="right"/>
    </xf>
    <xf numFmtId="37" fontId="182" fillId="0" borderId="62">
      <alignment horizontal="right"/>
    </xf>
    <xf numFmtId="37" fontId="167" fillId="0" borderId="62">
      <alignment horizontal="right"/>
    </xf>
    <xf numFmtId="37" fontId="183" fillId="0" borderId="62">
      <alignment horizontal="right"/>
    </xf>
    <xf numFmtId="223" fontId="60" fillId="0" borderId="0" applyFont="0" applyFill="0" applyBorder="0" applyAlignment="0" applyProtection="0"/>
    <xf numFmtId="251" fontId="58" fillId="0" borderId="0" applyFill="0" applyBorder="0" applyAlignment="0"/>
    <xf numFmtId="191" fontId="172" fillId="0" borderId="0" applyFill="0" applyBorder="0" applyAlignment="0"/>
    <xf numFmtId="251" fontId="58" fillId="0" borderId="0" applyFill="0" applyBorder="0" applyAlignment="0"/>
    <xf numFmtId="252" fontId="58" fillId="0" borderId="0" applyFill="0" applyBorder="0" applyAlignment="0"/>
    <xf numFmtId="191" fontId="172" fillId="0" borderId="0" applyFill="0" applyBorder="0" applyAlignment="0"/>
    <xf numFmtId="0" fontId="165" fillId="0" borderId="0" applyNumberFormat="0" applyAlignment="0">
      <alignment horizontal="left"/>
    </xf>
    <xf numFmtId="273" fontId="58" fillId="0" borderId="0" applyFont="0" applyFill="0" applyBorder="0" applyAlignment="0" applyProtection="0"/>
    <xf numFmtId="194" fontId="83" fillId="0" borderId="0">
      <protection locked="0"/>
    </xf>
    <xf numFmtId="194" fontId="83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0" fontId="185" fillId="0" borderId="0">
      <protection locked="0"/>
    </xf>
    <xf numFmtId="2" fontId="141" fillId="0" borderId="0" applyFill="0" applyBorder="0" applyAlignment="0" applyProtection="0"/>
    <xf numFmtId="0" fontId="186" fillId="0" borderId="0" applyNumberFormat="0" applyFill="0" applyBorder="0" applyAlignment="0" applyProtection="0">
      <alignment vertical="top"/>
      <protection locked="0"/>
    </xf>
    <xf numFmtId="0" fontId="187" fillId="0" borderId="0" applyFill="0" applyBorder="0" applyProtection="0">
      <alignment horizontal="left"/>
    </xf>
    <xf numFmtId="0" fontId="60" fillId="0" borderId="0"/>
    <xf numFmtId="38" fontId="167" fillId="60" borderId="0" applyNumberFormat="0" applyBorder="0" applyAlignment="0" applyProtection="0"/>
    <xf numFmtId="0" fontId="118" fillId="0" borderId="0" applyFont="0" applyFill="0" applyBorder="0" applyAlignment="0" applyProtection="0">
      <alignment horizontal="right"/>
    </xf>
    <xf numFmtId="0" fontId="169" fillId="0" borderId="0" applyNumberFormat="0" applyBorder="0"/>
    <xf numFmtId="0" fontId="188" fillId="0" borderId="25" applyNumberFormat="0" applyBorder="0"/>
    <xf numFmtId="0" fontId="189" fillId="0" borderId="0"/>
    <xf numFmtId="0" fontId="168" fillId="0" borderId="0">
      <alignment horizontal="left"/>
    </xf>
    <xf numFmtId="0" fontId="169" fillId="0" borderId="59" applyNumberFormat="0" applyAlignment="0" applyProtection="0">
      <alignment horizontal="left" vertical="center"/>
    </xf>
    <xf numFmtId="0" fontId="169" fillId="0" borderId="28">
      <alignment horizontal="left" vertical="center"/>
    </xf>
    <xf numFmtId="14" fontId="170" fillId="58" borderId="42">
      <alignment horizontal="center" vertical="center" wrapText="1"/>
    </xf>
    <xf numFmtId="0" fontId="190" fillId="0" borderId="0" applyNumberFormat="0" applyFill="0" applyBorder="0" applyAlignment="0" applyProtection="0"/>
    <xf numFmtId="0" fontId="191" fillId="0" borderId="0" applyProtection="0">
      <alignment horizontal="left"/>
    </xf>
    <xf numFmtId="0" fontId="192" fillId="0" borderId="0" applyProtection="0">
      <alignment horizontal="left"/>
    </xf>
    <xf numFmtId="0" fontId="174" fillId="0" borderId="0" applyFill="0" applyAlignment="0" applyProtection="0">
      <protection locked="0"/>
    </xf>
    <xf numFmtId="0" fontId="174" fillId="0" borderId="25" applyFill="0" applyAlignment="0" applyProtection="0">
      <protection locked="0"/>
    </xf>
    <xf numFmtId="0" fontId="193" fillId="0" borderId="0"/>
    <xf numFmtId="14" fontId="170" fillId="58" borderId="42">
      <alignment horizontal="center" vertical="center" wrapText="1"/>
    </xf>
    <xf numFmtId="0" fontId="194" fillId="0" borderId="0" applyNumberFormat="0" applyFill="0" applyBorder="0" applyAlignment="0" applyProtection="0"/>
    <xf numFmtId="0" fontId="169" fillId="0" borderId="0" applyNumberFormat="0" applyFill="0" applyBorder="0" applyAlignment="0" applyProtection="0"/>
    <xf numFmtId="0" fontId="195" fillId="0" borderId="63" applyNumberFormat="0" applyFill="0" applyBorder="0" applyAlignment="0" applyProtection="0">
      <alignment horizontal="left"/>
    </xf>
    <xf numFmtId="0" fontId="196" fillId="0" borderId="64" applyNumberFormat="0" applyFill="0" applyAlignment="0" applyProtection="0"/>
    <xf numFmtId="0" fontId="197" fillId="0" borderId="0" applyNumberFormat="0" applyFill="0" applyBorder="0" applyAlignment="0" applyProtection="0">
      <alignment vertical="top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0" fontId="197" fillId="0" borderId="0" applyNumberFormat="0" applyFill="0" applyBorder="0" applyAlignment="0" applyProtection="0">
      <alignment vertical="top"/>
      <protection locked="0"/>
    </xf>
    <xf numFmtId="274" fontId="198" fillId="61" borderId="39" applyNumberFormat="0" applyFont="0" applyBorder="0" applyAlignment="0">
      <protection locked="0"/>
    </xf>
    <xf numFmtId="10" fontId="167" fillId="62" borderId="39" applyNumberFormat="0" applyBorder="0" applyAlignment="0" applyProtection="0"/>
    <xf numFmtId="275" fontId="60" fillId="63" borderId="0"/>
    <xf numFmtId="0" fontId="196" fillId="0" borderId="0" applyNumberFormat="0" applyFill="0" applyBorder="0" applyAlignment="0">
      <protection locked="0"/>
    </xf>
    <xf numFmtId="181" fontId="58" fillId="0" borderId="0" applyFont="0" applyFill="0" applyBorder="0" applyAlignment="0" applyProtection="0"/>
    <xf numFmtId="276" fontId="60" fillId="0" borderId="0">
      <alignment vertical="center"/>
    </xf>
    <xf numFmtId="182" fontId="58" fillId="0" borderId="0" applyFont="0" applyFill="0" applyBorder="0" applyAlignment="0" applyProtection="0"/>
    <xf numFmtId="0" fontId="63" fillId="0" borderId="0" applyNumberFormat="0" applyFont="0" applyFill="0" applyBorder="0" applyProtection="0">
      <alignment horizontal="left" vertical="center"/>
    </xf>
    <xf numFmtId="251" fontId="58" fillId="0" borderId="0" applyFill="0" applyBorder="0" applyAlignment="0"/>
    <xf numFmtId="191" fontId="172" fillId="0" borderId="0" applyFill="0" applyBorder="0" applyAlignment="0"/>
    <xf numFmtId="251" fontId="58" fillId="0" borderId="0" applyFill="0" applyBorder="0" applyAlignment="0"/>
    <xf numFmtId="252" fontId="58" fillId="0" borderId="0" applyFill="0" applyBorder="0" applyAlignment="0"/>
    <xf numFmtId="191" fontId="172" fillId="0" borderId="0" applyFill="0" applyBorder="0" applyAlignment="0"/>
    <xf numFmtId="277" fontId="80" fillId="0" borderId="0">
      <alignment horizontal="justify"/>
    </xf>
    <xf numFmtId="0" fontId="181" fillId="0" borderId="0" applyFill="0" applyBorder="0" applyAlignment="0" applyProtection="0"/>
    <xf numFmtId="38" fontId="199" fillId="64" borderId="0">
      <alignment horizontal="left" indent="1"/>
    </xf>
    <xf numFmtId="192" fontId="60" fillId="0" borderId="0" applyFont="0" applyFill="0" applyBorder="0" applyAlignment="0" applyProtection="0"/>
    <xf numFmtId="41" fontId="141" fillId="0" borderId="0" applyFont="0" applyFill="0" applyBorder="0" applyAlignment="0" applyProtection="0"/>
    <xf numFmtId="181" fontId="80" fillId="0" borderId="0" applyFont="0" applyFill="0" applyBorder="0" applyAlignment="0" applyProtection="0"/>
    <xf numFmtId="278" fontId="144" fillId="0" borderId="0" applyFont="0" applyFill="0" applyBorder="0" applyAlignment="0" applyProtection="0"/>
    <xf numFmtId="279" fontId="144" fillId="0" borderId="0" applyFont="0" applyFill="0" applyBorder="0" applyAlignment="0" applyProtection="0"/>
    <xf numFmtId="38" fontId="62" fillId="0" borderId="0" applyFont="0" applyFill="0" applyBorder="0" applyAlignment="0" applyProtection="0"/>
    <xf numFmtId="40" fontId="62" fillId="0" borderId="0" applyFont="0" applyFill="0" applyBorder="0" applyAlignment="0" applyProtection="0"/>
    <xf numFmtId="37" fontId="58" fillId="0" borderId="0" applyFont="0" applyFill="0" applyBorder="0" applyAlignment="0" applyProtection="0"/>
    <xf numFmtId="0" fontId="200" fillId="52" borderId="65">
      <alignment horizontal="left" vertical="top" indent="2"/>
    </xf>
    <xf numFmtId="280" fontId="58" fillId="0" borderId="0" applyFont="0" applyFill="0" applyBorder="0" applyAlignment="0" applyProtection="0"/>
    <xf numFmtId="281" fontId="58" fillId="0" borderId="0" applyFont="0" applyFill="0" applyBorder="0" applyAlignment="0" applyProtection="0"/>
    <xf numFmtId="0" fontId="201" fillId="0" borderId="42"/>
    <xf numFmtId="282" fontId="86" fillId="0" borderId="0" applyFont="0" applyFill="0" applyBorder="0" applyAlignment="0" applyProtection="0"/>
    <xf numFmtId="283" fontId="86" fillId="0" borderId="0" applyFont="0" applyFill="0" applyBorder="0" applyAlignment="0" applyProtection="0"/>
    <xf numFmtId="284" fontId="58" fillId="0" borderId="0" applyFont="0" applyFill="0" applyBorder="0" applyAlignment="0" applyProtection="0"/>
    <xf numFmtId="285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272" fontId="58" fillId="0" borderId="0" applyFont="0" applyFill="0" applyBorder="0" applyAlignment="0" applyProtection="0"/>
    <xf numFmtId="277" fontId="58" fillId="0" borderId="0" applyFont="0" applyFill="0" applyBorder="0" applyAlignment="0" applyProtection="0"/>
    <xf numFmtId="286" fontId="118" fillId="0" borderId="0" applyFont="0" applyFill="0" applyBorder="0" applyAlignment="0" applyProtection="0">
      <alignment horizontal="right"/>
    </xf>
    <xf numFmtId="287" fontId="140" fillId="0" borderId="0" applyFont="0" applyFill="0" applyBorder="0" applyAlignment="0" applyProtection="0"/>
    <xf numFmtId="288" fontId="80" fillId="0" borderId="0" applyFont="0" applyFill="0" applyBorder="0" applyAlignment="0" applyProtection="0"/>
    <xf numFmtId="286" fontId="118" fillId="0" borderId="0" applyFont="0" applyFill="0" applyBorder="0" applyAlignment="0" applyProtection="0">
      <alignment horizontal="right"/>
    </xf>
    <xf numFmtId="289" fontId="56" fillId="0" borderId="0" applyFont="0" applyFill="0" applyBorder="0" applyAlignment="0" applyProtection="0"/>
    <xf numFmtId="0" fontId="118" fillId="0" borderId="0" applyFont="0" applyFill="0" applyBorder="0" applyAlignment="0" applyProtection="0">
      <alignment horizontal="right"/>
    </xf>
    <xf numFmtId="37" fontId="202" fillId="0" borderId="0"/>
    <xf numFmtId="0" fontId="203" fillId="65" borderId="25"/>
    <xf numFmtId="37" fontId="204" fillId="0" borderId="0"/>
    <xf numFmtId="0" fontId="60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205" fillId="0" borderId="0"/>
    <xf numFmtId="0" fontId="58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0" fontId="206" fillId="0" borderId="0"/>
    <xf numFmtId="290" fontId="184" fillId="0" borderId="0">
      <protection locked="0"/>
    </xf>
    <xf numFmtId="0" fontId="58" fillId="0" borderId="0"/>
    <xf numFmtId="194" fontId="83" fillId="0" borderId="0">
      <protection locked="0"/>
    </xf>
    <xf numFmtId="0" fontId="207" fillId="0" borderId="0" applyFont="0" applyFill="0" applyBorder="0" applyAlignment="0" applyProtection="0">
      <alignment horizontal="centerContinuous"/>
    </xf>
    <xf numFmtId="0" fontId="63" fillId="0" borderId="0" applyFont="0" applyFill="0" applyBorder="0" applyAlignment="0" applyProtection="0">
      <alignment horizontal="centerContinuous"/>
    </xf>
    <xf numFmtId="0" fontId="63" fillId="0" borderId="0" applyFont="0" applyFill="0" applyBorder="0" applyAlignment="0" applyProtection="0">
      <alignment horizontal="centerContinuous"/>
    </xf>
    <xf numFmtId="0" fontId="56" fillId="0" borderId="0" applyFont="0" applyFill="0" applyBorder="0" applyAlignment="0" applyProtection="0">
      <alignment horizontal="centerContinuous"/>
    </xf>
    <xf numFmtId="191" fontId="82" fillId="0" borderId="0"/>
    <xf numFmtId="0" fontId="208" fillId="0" borderId="66">
      <alignment vertical="top" wrapText="1"/>
    </xf>
    <xf numFmtId="0" fontId="208" fillId="0" borderId="67">
      <alignment vertical="top" wrapText="1"/>
    </xf>
    <xf numFmtId="192" fontId="60" fillId="0" borderId="0" applyFont="0" applyFill="0" applyBorder="0" applyAlignment="0" applyProtection="0"/>
    <xf numFmtId="0" fontId="58" fillId="0" borderId="0" applyFont="0" applyFill="0" applyBorder="0" applyAlignment="0" applyProtection="0"/>
    <xf numFmtId="0" fontId="58" fillId="0" borderId="0" applyFont="0" applyFill="0" applyBorder="0" applyAlignment="0" applyProtection="0"/>
    <xf numFmtId="40" fontId="209" fillId="0" borderId="0" applyFont="0" applyFill="0" applyBorder="0" applyAlignment="0" applyProtection="0"/>
    <xf numFmtId="38" fontId="209" fillId="0" borderId="0" applyFont="0" applyFill="0" applyBorder="0" applyAlignment="0" applyProtection="0"/>
    <xf numFmtId="0" fontId="58" fillId="0" borderId="0"/>
    <xf numFmtId="9" fontId="56" fillId="0" borderId="0" applyFont="0" applyFill="0" applyBorder="0" applyAlignment="0" applyProtection="0"/>
    <xf numFmtId="4" fontId="72" fillId="52" borderId="0">
      <alignment horizontal="right"/>
    </xf>
    <xf numFmtId="0" fontId="210" fillId="52" borderId="0">
      <alignment horizontal="center" vertical="center"/>
    </xf>
    <xf numFmtId="0" fontId="211" fillId="52" borderId="68"/>
    <xf numFmtId="0" fontId="210" fillId="52" borderId="0" applyBorder="0">
      <alignment horizontal="centerContinuous"/>
    </xf>
    <xf numFmtId="0" fontId="212" fillId="52" borderId="0" applyBorder="0">
      <alignment horizontal="centerContinuous"/>
    </xf>
    <xf numFmtId="0" fontId="181" fillId="0" borderId="0">
      <alignment horizontal="left"/>
    </xf>
    <xf numFmtId="49" fontId="170" fillId="0" borderId="0"/>
    <xf numFmtId="49" fontId="169" fillId="0" borderId="0"/>
    <xf numFmtId="49" fontId="169" fillId="0" borderId="25"/>
    <xf numFmtId="49" fontId="181" fillId="0" borderId="0"/>
    <xf numFmtId="1" fontId="213" fillId="0" borderId="0" applyProtection="0">
      <alignment horizontal="right" vertical="center"/>
    </xf>
    <xf numFmtId="0" fontId="214" fillId="52" borderId="0"/>
    <xf numFmtId="0" fontId="215" fillId="52" borderId="42"/>
    <xf numFmtId="205" fontId="59" fillId="0" borderId="0"/>
    <xf numFmtId="14" fontId="140" fillId="0" borderId="0">
      <alignment horizontal="center" wrapText="1"/>
      <protection locked="0"/>
    </xf>
    <xf numFmtId="0" fontId="56" fillId="0" borderId="0">
      <protection locked="0"/>
    </xf>
    <xf numFmtId="291" fontId="179" fillId="0" borderId="0" applyFont="0" applyFill="0" applyBorder="0" applyAlignment="0" applyProtection="0"/>
    <xf numFmtId="292" fontId="118" fillId="0" borderId="0" applyFont="0" applyFill="0" applyBorder="0" applyAlignment="0" applyProtection="0"/>
    <xf numFmtId="293" fontId="58" fillId="0" borderId="0" applyFont="0" applyFill="0" applyBorder="0" applyAlignment="0" applyProtection="0"/>
    <xf numFmtId="250" fontId="58" fillId="0" borderId="0" applyFont="0" applyFill="0" applyBorder="0" applyAlignment="0" applyProtection="0"/>
    <xf numFmtId="294" fontId="58" fillId="0" borderId="0" applyFont="0" applyFill="0" applyBorder="0" applyAlignment="0" applyProtection="0"/>
    <xf numFmtId="274" fontId="80" fillId="0" borderId="0" applyFont="0" applyFill="0" applyBorder="0" applyAlignment="0" applyProtection="0"/>
    <xf numFmtId="10" fontId="58" fillId="0" borderId="0" applyFont="0" applyFill="0" applyBorder="0" applyAlignment="0" applyProtection="0"/>
    <xf numFmtId="295" fontId="179" fillId="0" borderId="0" applyFont="0" applyFill="0" applyBorder="0" applyAlignment="0" applyProtection="0"/>
    <xf numFmtId="296" fontId="118" fillId="0" borderId="0" applyFont="0" applyFill="0" applyBorder="0" applyAlignment="0" applyProtection="0"/>
    <xf numFmtId="297" fontId="179" fillId="0" borderId="0" applyFont="0" applyFill="0" applyBorder="0" applyAlignment="0" applyProtection="0"/>
    <xf numFmtId="298" fontId="118" fillId="0" borderId="0" applyFont="0" applyFill="0" applyBorder="0" applyAlignment="0" applyProtection="0"/>
    <xf numFmtId="299" fontId="179" fillId="0" borderId="0" applyFont="0" applyFill="0" applyBorder="0" applyAlignment="0" applyProtection="0"/>
    <xf numFmtId="300" fontId="118" fillId="0" borderId="0" applyFont="0" applyFill="0" applyBorder="0" applyAlignment="0" applyProtection="0"/>
    <xf numFmtId="247" fontId="56" fillId="0" borderId="0">
      <protection locked="0"/>
    </xf>
    <xf numFmtId="301" fontId="56" fillId="0" borderId="0" applyFont="0" applyFill="0" applyBorder="0" applyAlignment="0" applyProtection="0"/>
    <xf numFmtId="9" fontId="62" fillId="0" borderId="69" applyNumberFormat="0" applyBorder="0"/>
    <xf numFmtId="13" fontId="58" fillId="0" borderId="0" applyFont="0" applyFill="0" applyProtection="0"/>
    <xf numFmtId="251" fontId="58" fillId="0" borderId="0" applyFill="0" applyBorder="0" applyAlignment="0"/>
    <xf numFmtId="191" fontId="172" fillId="0" borderId="0" applyFill="0" applyBorder="0" applyAlignment="0"/>
    <xf numFmtId="251" fontId="58" fillId="0" borderId="0" applyFill="0" applyBorder="0" applyAlignment="0"/>
    <xf numFmtId="252" fontId="58" fillId="0" borderId="0" applyFill="0" applyBorder="0" applyAlignment="0"/>
    <xf numFmtId="191" fontId="172" fillId="0" borderId="0" applyFill="0" applyBorder="0" applyAlignment="0"/>
    <xf numFmtId="0" fontId="216" fillId="62" borderId="70"/>
    <xf numFmtId="181" fontId="60" fillId="0" borderId="0" applyFont="0" applyFill="0" applyBorder="0" applyAlignment="0" applyProtection="0"/>
    <xf numFmtId="0" fontId="62" fillId="0" borderId="0" applyNumberFormat="0" applyFont="0" applyFill="0" applyBorder="0" applyAlignment="0" applyProtection="0">
      <alignment horizontal="left"/>
    </xf>
    <xf numFmtId="15" fontId="62" fillId="0" borderId="0" applyFont="0" applyFill="0" applyBorder="0" applyAlignment="0" applyProtection="0"/>
    <xf numFmtId="4" fontId="62" fillId="0" borderId="0" applyFont="0" applyFill="0" applyBorder="0" applyAlignment="0" applyProtection="0"/>
    <xf numFmtId="0" fontId="61" fillId="0" borderId="42">
      <alignment horizontal="center"/>
    </xf>
    <xf numFmtId="3" fontId="62" fillId="0" borderId="0" applyFont="0" applyFill="0" applyBorder="0" applyAlignment="0" applyProtection="0"/>
    <xf numFmtId="0" fontId="62" fillId="66" borderId="0" applyNumberFormat="0" applyFont="0" applyBorder="0" applyAlignment="0" applyProtection="0"/>
    <xf numFmtId="199" fontId="58" fillId="0" borderId="0" applyFont="0" applyFill="0" applyBorder="0" applyAlignment="0" applyProtection="0"/>
    <xf numFmtId="302" fontId="60" fillId="0" borderId="0" applyNumberFormat="0" applyFill="0" applyBorder="0" applyAlignment="0" applyProtection="0">
      <alignment horizontal="left"/>
    </xf>
    <xf numFmtId="192" fontId="60" fillId="0" borderId="0" applyFont="0" applyFill="0" applyBorder="0" applyAlignment="0" applyProtection="0"/>
    <xf numFmtId="0" fontId="58" fillId="0" borderId="0"/>
    <xf numFmtId="303" fontId="86" fillId="0" borderId="0" applyFont="0" applyFill="0" applyBorder="0" applyAlignment="0" applyProtection="0"/>
    <xf numFmtId="304" fontId="86" fillId="0" borderId="0" applyFont="0" applyFill="0" applyBorder="0" applyAlignment="0" applyProtection="0"/>
    <xf numFmtId="272" fontId="217" fillId="0" borderId="0" applyFill="0" applyBorder="0" applyAlignment="0" applyProtection="0"/>
    <xf numFmtId="37" fontId="58" fillId="0" borderId="25">
      <alignment horizontal="right"/>
    </xf>
    <xf numFmtId="37" fontId="182" fillId="0" borderId="25">
      <alignment horizontal="right"/>
    </xf>
    <xf numFmtId="37" fontId="167" fillId="0" borderId="25">
      <alignment horizontal="right"/>
    </xf>
    <xf numFmtId="37" fontId="183" fillId="0" borderId="25">
      <alignment horizontal="right"/>
    </xf>
    <xf numFmtId="0" fontId="62" fillId="0" borderId="0" applyFill="0"/>
    <xf numFmtId="0" fontId="170" fillId="0" borderId="71"/>
    <xf numFmtId="0" fontId="218" fillId="0" borderId="0">
      <alignment horizontal="left" indent="1"/>
    </xf>
    <xf numFmtId="0" fontId="219" fillId="0" borderId="0" applyFill="0" applyAlignment="0" applyProtection="0"/>
    <xf numFmtId="0" fontId="201" fillId="0" borderId="0"/>
    <xf numFmtId="40" fontId="220" fillId="0" borderId="0" applyBorder="0">
      <alignment horizontal="right"/>
    </xf>
    <xf numFmtId="305" fontId="221" fillId="0" borderId="40">
      <protection locked="0"/>
    </xf>
    <xf numFmtId="305" fontId="221" fillId="0" borderId="40">
      <protection locked="0"/>
    </xf>
    <xf numFmtId="10" fontId="58" fillId="0" borderId="0">
      <alignment horizontal="right"/>
    </xf>
    <xf numFmtId="39" fontId="58" fillId="0" borderId="0">
      <alignment horizontal="right"/>
    </xf>
    <xf numFmtId="37" fontId="58" fillId="0" borderId="0">
      <alignment horizontal="right"/>
    </xf>
    <xf numFmtId="0" fontId="58" fillId="0" borderId="0">
      <alignment horizontal="left" indent="5"/>
    </xf>
    <xf numFmtId="0" fontId="58" fillId="0" borderId="0">
      <alignment horizontal="left" indent="6"/>
    </xf>
    <xf numFmtId="0" fontId="58" fillId="0" borderId="0">
      <alignment horizontal="left" indent="1"/>
    </xf>
    <xf numFmtId="0" fontId="58" fillId="0" borderId="0">
      <alignment horizontal="left" indent="2"/>
    </xf>
    <xf numFmtId="0" fontId="58" fillId="0" borderId="0">
      <alignment horizontal="left" indent="3"/>
    </xf>
    <xf numFmtId="0" fontId="58" fillId="0" borderId="0">
      <alignment horizontal="left" indent="4"/>
    </xf>
    <xf numFmtId="0" fontId="118" fillId="0" borderId="0">
      <alignment horizontal="left" indent="5"/>
    </xf>
    <xf numFmtId="0" fontId="118" fillId="0" borderId="0">
      <alignment horizontal="left" indent="6"/>
    </xf>
    <xf numFmtId="0" fontId="118" fillId="0" borderId="0">
      <alignment horizontal="left" indent="1"/>
    </xf>
    <xf numFmtId="0" fontId="118" fillId="0" borderId="0">
      <alignment horizontal="left" indent="2"/>
    </xf>
    <xf numFmtId="0" fontId="118" fillId="0" borderId="0">
      <alignment horizontal="left" indent="3"/>
    </xf>
    <xf numFmtId="0" fontId="118" fillId="0" borderId="0">
      <alignment horizontal="left" indent="4"/>
    </xf>
    <xf numFmtId="39" fontId="182" fillId="0" borderId="0">
      <alignment horizontal="right"/>
    </xf>
    <xf numFmtId="37" fontId="182" fillId="0" borderId="0">
      <alignment horizontal="right"/>
    </xf>
    <xf numFmtId="0" fontId="182" fillId="0" borderId="0">
      <alignment horizontal="left" indent="5"/>
    </xf>
    <xf numFmtId="0" fontId="182" fillId="0" borderId="0">
      <alignment horizontal="left" indent="6"/>
    </xf>
    <xf numFmtId="0" fontId="182" fillId="0" borderId="0">
      <alignment horizontal="left" indent="1"/>
    </xf>
    <xf numFmtId="0" fontId="182" fillId="0" borderId="0">
      <alignment horizontal="left" indent="2"/>
    </xf>
    <xf numFmtId="0" fontId="182" fillId="0" borderId="0">
      <alignment horizontal="left" indent="3"/>
    </xf>
    <xf numFmtId="0" fontId="182" fillId="0" borderId="0">
      <alignment horizontal="left" indent="4"/>
    </xf>
    <xf numFmtId="0" fontId="167" fillId="0" borderId="0">
      <alignment horizontal="left"/>
    </xf>
    <xf numFmtId="39" fontId="167" fillId="0" borderId="0">
      <alignment horizontal="right"/>
    </xf>
    <xf numFmtId="37" fontId="167" fillId="0" borderId="0">
      <alignment horizontal="right"/>
    </xf>
    <xf numFmtId="0" fontId="167" fillId="0" borderId="0">
      <alignment horizontal="left" indent="5"/>
    </xf>
    <xf numFmtId="0" fontId="167" fillId="0" borderId="0">
      <alignment horizontal="left" indent="6"/>
    </xf>
    <xf numFmtId="0" fontId="167" fillId="0" borderId="0">
      <alignment horizontal="left" indent="1"/>
    </xf>
    <xf numFmtId="0" fontId="167" fillId="0" borderId="0">
      <alignment horizontal="left" indent="2"/>
    </xf>
    <xf numFmtId="0" fontId="167" fillId="0" borderId="0">
      <alignment horizontal="left" indent="3"/>
    </xf>
    <xf numFmtId="0" fontId="167" fillId="0" borderId="0">
      <alignment horizontal="left" indent="4"/>
    </xf>
    <xf numFmtId="0" fontId="183" fillId="0" borderId="0">
      <alignment horizontal="left"/>
    </xf>
    <xf numFmtId="274" fontId="183" fillId="0" borderId="0">
      <alignment horizontal="right"/>
    </xf>
    <xf numFmtId="39" fontId="183" fillId="0" borderId="0">
      <alignment horizontal="right"/>
    </xf>
    <xf numFmtId="37" fontId="183" fillId="0" borderId="0">
      <alignment horizontal="right"/>
    </xf>
    <xf numFmtId="49" fontId="183" fillId="0" borderId="0">
      <alignment horizontal="left"/>
    </xf>
    <xf numFmtId="0" fontId="183" fillId="0" borderId="0">
      <alignment horizontal="left" indent="5"/>
    </xf>
    <xf numFmtId="0" fontId="183" fillId="0" borderId="0">
      <alignment horizontal="left" indent="6"/>
    </xf>
    <xf numFmtId="0" fontId="183" fillId="0" borderId="0">
      <alignment horizontal="left" indent="1"/>
    </xf>
    <xf numFmtId="0" fontId="183" fillId="0" borderId="0">
      <alignment horizontal="left" indent="2"/>
    </xf>
    <xf numFmtId="0" fontId="183" fillId="0" borderId="0">
      <alignment horizontal="left" indent="3"/>
    </xf>
    <xf numFmtId="0" fontId="183" fillId="0" borderId="0">
      <alignment horizontal="left" indent="4"/>
    </xf>
    <xf numFmtId="0" fontId="222" fillId="0" borderId="0" applyBorder="0" applyProtection="0">
      <alignment vertical="center"/>
    </xf>
    <xf numFmtId="0" fontId="170" fillId="0" borderId="0">
      <alignment horizontal="centerContinuous"/>
    </xf>
    <xf numFmtId="0" fontId="223" fillId="0" borderId="0">
      <alignment horizontal="centerContinuous"/>
    </xf>
    <xf numFmtId="0" fontId="175" fillId="0" borderId="0">
      <alignment horizontal="centerContinuous"/>
    </xf>
    <xf numFmtId="0" fontId="224" fillId="0" borderId="0">
      <alignment horizontal="centerContinuous"/>
    </xf>
    <xf numFmtId="0" fontId="118" fillId="0" borderId="25" applyBorder="0" applyProtection="0">
      <alignment horizontal="right" vertical="center"/>
    </xf>
    <xf numFmtId="0" fontId="225" fillId="67" borderId="0" applyBorder="0" applyProtection="0">
      <alignment horizontal="centerContinuous" vertical="center"/>
    </xf>
    <xf numFmtId="0" fontId="225" fillId="68" borderId="25" applyBorder="0" applyProtection="0">
      <alignment horizontal="centerContinuous" vertical="center"/>
    </xf>
    <xf numFmtId="0" fontId="58" fillId="0" borderId="0">
      <alignment horizontal="left"/>
    </xf>
    <xf numFmtId="0" fontId="182" fillId="0" borderId="0">
      <alignment horizontal="left"/>
    </xf>
    <xf numFmtId="0" fontId="167" fillId="0" borderId="0">
      <alignment horizontal="left"/>
    </xf>
    <xf numFmtId="0" fontId="183" fillId="0" borderId="0">
      <alignment horizontal="left"/>
    </xf>
    <xf numFmtId="0" fontId="226" fillId="0" borderId="0" applyFill="0" applyBorder="0" applyProtection="0">
      <alignment horizontal="left"/>
    </xf>
    <xf numFmtId="0" fontId="187" fillId="0" borderId="41" applyFill="0" applyBorder="0" applyProtection="0">
      <alignment horizontal="left" vertical="top"/>
    </xf>
    <xf numFmtId="0" fontId="227" fillId="69" borderId="0"/>
    <xf numFmtId="0" fontId="59" fillId="0" borderId="0" applyNumberFormat="0" applyBorder="0" applyAlignment="0">
      <alignment horizontal="centerContinuous" vertical="center"/>
    </xf>
    <xf numFmtId="49" fontId="118" fillId="0" borderId="0"/>
    <xf numFmtId="49" fontId="72" fillId="0" borderId="0" applyFill="0" applyBorder="0" applyAlignment="0"/>
    <xf numFmtId="306" fontId="58" fillId="0" borderId="0" applyFill="0" applyBorder="0" applyAlignment="0"/>
    <xf numFmtId="307" fontId="58" fillId="0" borderId="0" applyFill="0" applyBorder="0" applyAlignment="0"/>
    <xf numFmtId="0" fontId="85" fillId="0" borderId="0"/>
    <xf numFmtId="0" fontId="84" fillId="0" borderId="0"/>
    <xf numFmtId="0" fontId="58" fillId="0" borderId="0" applyFont="0" applyFill="0" applyBorder="0" applyAlignment="0" applyProtection="0"/>
    <xf numFmtId="0" fontId="228" fillId="0" borderId="0" applyFill="0" applyBorder="0" applyProtection="0">
      <alignment horizontal="left" vertical="top"/>
    </xf>
    <xf numFmtId="0" fontId="63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40" fontId="229" fillId="0" borderId="0"/>
    <xf numFmtId="0" fontId="181" fillId="0" borderId="0" applyNumberFormat="0"/>
    <xf numFmtId="0" fontId="230" fillId="0" borderId="0" applyFill="0" applyBorder="0" applyProtection="0">
      <alignment horizontal="centerContinuous" vertical="center"/>
    </xf>
    <xf numFmtId="0" fontId="86" fillId="52" borderId="0" applyFill="0" applyBorder="0" applyProtection="0">
      <alignment horizontal="center" vertical="center"/>
    </xf>
    <xf numFmtId="0" fontId="141" fillId="0" borderId="72" applyNumberFormat="0" applyFill="0" applyAlignment="0" applyProtection="0"/>
    <xf numFmtId="0" fontId="231" fillId="0" borderId="0">
      <alignment horizontal="fill"/>
    </xf>
    <xf numFmtId="37" fontId="167" fillId="70" borderId="0" applyNumberFormat="0" applyBorder="0" applyAlignment="0" applyProtection="0"/>
    <xf numFmtId="37" fontId="167" fillId="0" borderId="0"/>
    <xf numFmtId="3" fontId="232" fillId="0" borderId="64" applyProtection="0"/>
    <xf numFmtId="308" fontId="141" fillId="0" borderId="0" applyFont="0" applyFill="0" applyBorder="0" applyAlignment="0" applyProtection="0"/>
    <xf numFmtId="0" fontId="233" fillId="0" borderId="0"/>
    <xf numFmtId="200" fontId="56" fillId="0" borderId="0" applyFont="0" applyFill="0" applyBorder="0" applyAlignment="0" applyProtection="0"/>
    <xf numFmtId="199" fontId="56" fillId="0" borderId="0" applyFont="0" applyFill="0" applyBorder="0" applyAlignment="0" applyProtection="0"/>
    <xf numFmtId="194" fontId="83" fillId="0" borderId="0">
      <protection locked="0"/>
    </xf>
    <xf numFmtId="309" fontId="58" fillId="0" borderId="0" applyFont="0" applyFill="0" applyBorder="0" applyAlignment="0" applyProtection="0"/>
    <xf numFmtId="310" fontId="58" fillId="0" borderId="0" applyFont="0" applyFill="0" applyBorder="0" applyAlignment="0" applyProtection="0"/>
    <xf numFmtId="0" fontId="234" fillId="0" borderId="0" applyNumberFormat="0" applyFont="0" applyFill="0" applyBorder="0" applyProtection="0">
      <alignment horizontal="center" vertical="center" wrapText="1"/>
    </xf>
    <xf numFmtId="181" fontId="60" fillId="0" borderId="0" applyFont="0" applyFill="0" applyBorder="0" applyAlignment="0" applyProtection="0"/>
    <xf numFmtId="311" fontId="118" fillId="0" borderId="0" applyFont="0" applyFill="0" applyBorder="0" applyAlignment="0" applyProtection="0"/>
    <xf numFmtId="312" fontId="118" fillId="0" borderId="0" applyFont="0" applyFill="0" applyBorder="0" applyAlignment="0" applyProtection="0"/>
    <xf numFmtId="313" fontId="118" fillId="0" borderId="0" applyFont="0" applyFill="0" applyBorder="0" applyAlignment="0" applyProtection="0"/>
    <xf numFmtId="314" fontId="118" fillId="0" borderId="0" applyFont="0" applyFill="0" applyBorder="0" applyAlignment="0" applyProtection="0"/>
    <xf numFmtId="315" fontId="118" fillId="0" borderId="0" applyFont="0" applyFill="0" applyBorder="0" applyAlignment="0" applyProtection="0"/>
    <xf numFmtId="316" fontId="118" fillId="0" borderId="0" applyFont="0" applyFill="0" applyBorder="0" applyAlignment="0" applyProtection="0"/>
    <xf numFmtId="317" fontId="118" fillId="0" borderId="0" applyFont="0" applyFill="0" applyBorder="0" applyAlignment="0" applyProtection="0"/>
    <xf numFmtId="318" fontId="118" fillId="0" borderId="0" applyFont="0" applyFill="0" applyBorder="0" applyAlignment="0" applyProtection="0"/>
    <xf numFmtId="182" fontId="58" fillId="0" borderId="0" applyFont="0" applyFill="0" applyBorder="0" applyAlignment="0" applyProtection="0"/>
    <xf numFmtId="240" fontId="144" fillId="0" borderId="0" applyFont="0" applyFill="0" applyBorder="0" applyAlignment="0" applyProtection="0"/>
    <xf numFmtId="319" fontId="235" fillId="0" borderId="0" applyFont="0" applyFill="0" applyBorder="0" applyAlignment="0" applyProtection="0"/>
    <xf numFmtId="320" fontId="235" fillId="0" borderId="0" applyFont="0" applyFill="0" applyBorder="0" applyAlignment="0" applyProtection="0"/>
    <xf numFmtId="37" fontId="60" fillId="0" borderId="0"/>
    <xf numFmtId="0" fontId="235" fillId="0" borderId="0" applyFont="0" applyFill="0" applyBorder="0" applyAlignment="0" applyProtection="0"/>
    <xf numFmtId="0" fontId="235" fillId="0" borderId="0" applyFont="0" applyFill="0" applyBorder="0" applyAlignment="0" applyProtection="0"/>
    <xf numFmtId="40" fontId="236" fillId="0" borderId="0" applyFont="0" applyFill="0" applyBorder="0" applyAlignment="0" applyProtection="0"/>
    <xf numFmtId="9" fontId="237" fillId="0" borderId="0" applyFont="0" applyFill="0" applyBorder="0" applyAlignment="0" applyProtection="0"/>
    <xf numFmtId="3" fontId="238" fillId="0" borderId="68" applyFont="0" applyFill="0" applyProtection="0">
      <alignment vertical="center"/>
    </xf>
    <xf numFmtId="181" fontId="237" fillId="0" borderId="0" applyFont="0" applyFill="0" applyBorder="0" applyAlignment="0" applyProtection="0"/>
    <xf numFmtId="223" fontId="237" fillId="0" borderId="0" applyFont="0" applyFill="0" applyBorder="0" applyAlignment="0" applyProtection="0"/>
    <xf numFmtId="232" fontId="237" fillId="0" borderId="0" applyFont="0" applyFill="0" applyBorder="0" applyAlignment="0" applyProtection="0"/>
    <xf numFmtId="0" fontId="237" fillId="0" borderId="0"/>
    <xf numFmtId="0" fontId="183" fillId="0" borderId="0"/>
    <xf numFmtId="41" fontId="13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13" fillId="28" borderId="31" applyNumberFormat="0" applyFont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12" fillId="28" borderId="31" applyNumberFormat="0" applyFont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11" fillId="28" borderId="31" applyNumberFormat="0" applyFont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9" fillId="28" borderId="31" applyNumberFormat="0" applyFont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8" fillId="28" borderId="31" applyNumberFormat="0" applyFont="0" applyAlignment="0" applyProtection="0">
      <alignment vertical="center"/>
    </xf>
    <xf numFmtId="0" fontId="47" fillId="26" borderId="30" applyNumberFormat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41" fontId="3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74" fillId="0" borderId="0" applyFont="0" applyFill="0" applyBorder="0" applyAlignment="0" applyProtection="0"/>
    <xf numFmtId="322" fontId="56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>
      <alignment vertical="center"/>
    </xf>
    <xf numFmtId="0" fontId="58" fillId="0" borderId="0"/>
  </cellStyleXfs>
  <cellXfs count="187">
    <xf numFmtId="0" fontId="0" fillId="0" borderId="0" xfId="0">
      <alignment vertical="center"/>
    </xf>
    <xf numFmtId="41" fontId="36" fillId="0" borderId="0" xfId="63" applyFont="1" applyFill="1">
      <alignment vertical="center"/>
    </xf>
    <xf numFmtId="0" fontId="36" fillId="0" borderId="0" xfId="0" applyFont="1" applyFill="1">
      <alignment vertical="center"/>
    </xf>
    <xf numFmtId="0" fontId="36" fillId="0" borderId="4" xfId="0" applyFont="1" applyFill="1" applyBorder="1">
      <alignment vertical="center"/>
    </xf>
    <xf numFmtId="0" fontId="36" fillId="0" borderId="5" xfId="0" applyFont="1" applyFill="1" applyBorder="1">
      <alignment vertical="center"/>
    </xf>
    <xf numFmtId="0" fontId="37" fillId="0" borderId="4" xfId="0" applyFont="1" applyFill="1" applyBorder="1">
      <alignment vertical="center"/>
    </xf>
    <xf numFmtId="0" fontId="37" fillId="0" borderId="5" xfId="0" applyFont="1" applyFill="1" applyBorder="1">
      <alignment vertical="center"/>
    </xf>
    <xf numFmtId="0" fontId="37" fillId="0" borderId="0" xfId="0" applyFont="1" applyFill="1">
      <alignment vertical="center"/>
    </xf>
    <xf numFmtId="0" fontId="37" fillId="0" borderId="14" xfId="0" applyFont="1" applyFill="1" applyBorder="1">
      <alignment vertical="center"/>
    </xf>
    <xf numFmtId="0" fontId="37" fillId="0" borderId="15" xfId="0" applyFont="1" applyFill="1" applyBorder="1">
      <alignment vertical="center"/>
    </xf>
    <xf numFmtId="176" fontId="36" fillId="0" borderId="11" xfId="63" applyNumberFormat="1" applyFont="1" applyFill="1" applyBorder="1">
      <alignment vertical="center"/>
    </xf>
    <xf numFmtId="176" fontId="36" fillId="0" borderId="1" xfId="63" applyNumberFormat="1" applyFont="1" applyFill="1" applyBorder="1">
      <alignment vertical="center"/>
    </xf>
    <xf numFmtId="0" fontId="36" fillId="0" borderId="20" xfId="0" applyFont="1" applyFill="1" applyBorder="1">
      <alignment vertical="center"/>
    </xf>
    <xf numFmtId="0" fontId="36" fillId="0" borderId="11" xfId="0" applyFont="1" applyFill="1" applyBorder="1">
      <alignment vertical="center"/>
    </xf>
    <xf numFmtId="0" fontId="57" fillId="0" borderId="13" xfId="264" applyNumberFormat="1" applyFont="1" applyFill="1" applyBorder="1" applyAlignment="1">
      <alignment horizontal="left"/>
    </xf>
    <xf numFmtId="0" fontId="57" fillId="0" borderId="14" xfId="264" applyNumberFormat="1" applyFont="1" applyFill="1" applyBorder="1" applyAlignment="1">
      <alignment horizontal="left"/>
    </xf>
    <xf numFmtId="0" fontId="57" fillId="0" borderId="3" xfId="264" applyNumberFormat="1" applyFont="1" applyFill="1" applyBorder="1" applyAlignment="1">
      <alignment horizontal="left"/>
    </xf>
    <xf numFmtId="0" fontId="57" fillId="0" borderId="4" xfId="264" applyNumberFormat="1" applyFont="1" applyFill="1" applyBorder="1" applyAlignment="1">
      <alignment horizontal="left"/>
    </xf>
    <xf numFmtId="0" fontId="57" fillId="0" borderId="3" xfId="265" applyFont="1" applyFill="1" applyBorder="1"/>
    <xf numFmtId="0" fontId="57" fillId="0" borderId="4" xfId="265" applyFont="1" applyFill="1" applyBorder="1"/>
    <xf numFmtId="176" fontId="36" fillId="0" borderId="16" xfId="63" applyNumberFormat="1" applyFont="1" applyFill="1" applyBorder="1">
      <alignment vertical="center"/>
    </xf>
    <xf numFmtId="0" fontId="57" fillId="0" borderId="6" xfId="265" applyFont="1" applyFill="1" applyBorder="1"/>
    <xf numFmtId="0" fontId="57" fillId="0" borderId="7" xfId="265" applyFont="1" applyFill="1" applyBorder="1"/>
    <xf numFmtId="0" fontId="36" fillId="0" borderId="9" xfId="0" applyFont="1" applyFill="1" applyBorder="1">
      <alignment vertical="center"/>
    </xf>
    <xf numFmtId="0" fontId="36" fillId="0" borderId="12" xfId="0" applyFont="1" applyFill="1" applyBorder="1">
      <alignment vertical="center"/>
    </xf>
    <xf numFmtId="0" fontId="36" fillId="0" borderId="21" xfId="0" applyFont="1" applyFill="1" applyBorder="1">
      <alignment vertical="center"/>
    </xf>
    <xf numFmtId="0" fontId="36" fillId="0" borderId="10" xfId="0" applyFont="1" applyFill="1" applyBorder="1">
      <alignment vertical="center"/>
    </xf>
    <xf numFmtId="41" fontId="36" fillId="0" borderId="12" xfId="63" applyFont="1" applyFill="1" applyBorder="1">
      <alignment vertical="center"/>
    </xf>
    <xf numFmtId="0" fontId="36" fillId="0" borderId="0" xfId="0" quotePrefix="1" applyFont="1" applyFill="1">
      <alignment vertical="center"/>
    </xf>
    <xf numFmtId="0" fontId="36" fillId="0" borderId="0" xfId="0" applyFont="1" applyFill="1" applyAlignment="1">
      <alignment horizontal="left" vertical="center"/>
    </xf>
    <xf numFmtId="3" fontId="36" fillId="0" borderId="0" xfId="0" quotePrefix="1" applyNumberFormat="1" applyFont="1" applyFill="1">
      <alignment vertical="center"/>
    </xf>
    <xf numFmtId="3" fontId="239" fillId="0" borderId="0" xfId="0" applyNumberFormat="1" applyFont="1" applyFill="1">
      <alignment vertical="center"/>
    </xf>
    <xf numFmtId="3" fontId="36" fillId="0" borderId="0" xfId="0" applyNumberFormat="1" applyFont="1" applyFill="1">
      <alignment vertical="center"/>
    </xf>
    <xf numFmtId="0" fontId="36" fillId="0" borderId="0" xfId="0" applyFont="1" applyFill="1" applyBorder="1">
      <alignment vertical="center"/>
    </xf>
    <xf numFmtId="41" fontId="36" fillId="0" borderId="0" xfId="63" applyFont="1" applyFill="1" applyBorder="1">
      <alignment vertical="center"/>
    </xf>
    <xf numFmtId="41" fontId="28" fillId="0" borderId="0" xfId="0" applyNumberFormat="1" applyFont="1" applyFill="1" applyAlignment="1">
      <alignment horizontal="center" vertical="center"/>
    </xf>
    <xf numFmtId="0" fontId="36" fillId="0" borderId="0" xfId="0" applyFont="1" applyFill="1" applyAlignment="1">
      <alignment horizontal="right" vertical="center"/>
    </xf>
    <xf numFmtId="0" fontId="36" fillId="0" borderId="16" xfId="0" applyFont="1" applyFill="1" applyBorder="1">
      <alignment vertical="center"/>
    </xf>
    <xf numFmtId="0" fontId="36" fillId="0" borderId="19" xfId="0" applyFont="1" applyFill="1" applyBorder="1">
      <alignment vertical="center"/>
    </xf>
    <xf numFmtId="0" fontId="36" fillId="0" borderId="26" xfId="0" applyFont="1" applyFill="1" applyBorder="1">
      <alignment vertical="center"/>
    </xf>
    <xf numFmtId="0" fontId="36" fillId="0" borderId="1" xfId="0" applyFont="1" applyFill="1" applyBorder="1">
      <alignment vertical="center"/>
    </xf>
    <xf numFmtId="49" fontId="37" fillId="0" borderId="0" xfId="0" applyNumberFormat="1" applyFont="1" applyFill="1">
      <alignment vertical="center"/>
    </xf>
    <xf numFmtId="0" fontId="57" fillId="72" borderId="3" xfId="265" applyFont="1" applyFill="1" applyBorder="1"/>
    <xf numFmtId="0" fontId="57" fillId="72" borderId="4" xfId="265" applyFont="1" applyFill="1" applyBorder="1"/>
    <xf numFmtId="0" fontId="36" fillId="72" borderId="4" xfId="0" applyFont="1" applyFill="1" applyBorder="1">
      <alignment vertical="center"/>
    </xf>
    <xf numFmtId="0" fontId="36" fillId="72" borderId="5" xfId="0" applyFont="1" applyFill="1" applyBorder="1">
      <alignment vertical="center"/>
    </xf>
    <xf numFmtId="0" fontId="36" fillId="72" borderId="11" xfId="0" applyFont="1" applyFill="1" applyBorder="1">
      <alignment vertical="center"/>
    </xf>
    <xf numFmtId="0" fontId="36" fillId="72" borderId="20" xfId="0" applyFont="1" applyFill="1" applyBorder="1">
      <alignment vertical="center"/>
    </xf>
    <xf numFmtId="0" fontId="36" fillId="0" borderId="17" xfId="0" applyFont="1" applyFill="1" applyBorder="1">
      <alignment vertical="center"/>
    </xf>
    <xf numFmtId="0" fontId="36" fillId="72" borderId="1" xfId="0" applyFont="1" applyFill="1" applyBorder="1">
      <alignment vertical="center"/>
    </xf>
    <xf numFmtId="0" fontId="36" fillId="0" borderId="2" xfId="0" applyFont="1" applyFill="1" applyBorder="1">
      <alignment vertical="center"/>
    </xf>
    <xf numFmtId="0" fontId="36" fillId="73" borderId="11" xfId="0" applyFont="1" applyFill="1" applyBorder="1">
      <alignment vertical="center"/>
    </xf>
    <xf numFmtId="0" fontId="36" fillId="73" borderId="20" xfId="0" applyFont="1" applyFill="1" applyBorder="1">
      <alignment vertical="center"/>
    </xf>
    <xf numFmtId="0" fontId="36" fillId="73" borderId="1" xfId="0" applyFont="1" applyFill="1" applyBorder="1">
      <alignment vertical="center"/>
    </xf>
    <xf numFmtId="0" fontId="240" fillId="0" borderId="0" xfId="0" applyFont="1" applyFill="1">
      <alignment vertical="center"/>
    </xf>
    <xf numFmtId="49" fontId="36" fillId="0" borderId="0" xfId="0" applyNumberFormat="1" applyFont="1" applyFill="1">
      <alignment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5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55" fillId="0" borderId="0" xfId="0" applyFont="1" applyFill="1" applyAlignment="1">
      <alignment horizontal="right" vertical="center"/>
    </xf>
    <xf numFmtId="0" fontId="243" fillId="0" borderId="4" xfId="0" applyFont="1" applyFill="1" applyBorder="1">
      <alignment vertical="center"/>
    </xf>
    <xf numFmtId="0" fontId="243" fillId="0" borderId="7" xfId="0" applyFont="1" applyFill="1" applyBorder="1">
      <alignment vertical="center"/>
    </xf>
    <xf numFmtId="321" fontId="244" fillId="75" borderId="0" xfId="63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239" fillId="72" borderId="27" xfId="0" applyFont="1" applyFill="1" applyBorder="1" applyAlignment="1">
      <alignment horizontal="center" vertical="center"/>
    </xf>
    <xf numFmtId="323" fontId="246" fillId="0" borderId="73" xfId="0" applyNumberFormat="1" applyFont="1" applyBorder="1" applyAlignment="1">
      <alignment horizontal="left" vertical="top"/>
    </xf>
    <xf numFmtId="323" fontId="246" fillId="0" borderId="74" xfId="0" applyNumberFormat="1" applyFont="1" applyBorder="1" applyAlignment="1">
      <alignment horizontal="left" vertical="top"/>
    </xf>
    <xf numFmtId="323" fontId="247" fillId="71" borderId="74" xfId="0" applyNumberFormat="1" applyFont="1" applyFill="1" applyBorder="1" applyAlignment="1">
      <alignment horizontal="center" vertical="top"/>
    </xf>
    <xf numFmtId="323" fontId="247" fillId="71" borderId="75" xfId="0" applyNumberFormat="1" applyFont="1" applyFill="1" applyBorder="1" applyAlignment="1">
      <alignment horizontal="center" vertical="top"/>
    </xf>
    <xf numFmtId="41" fontId="239" fillId="72" borderId="39" xfId="63" applyFont="1" applyFill="1" applyBorder="1" applyAlignment="1">
      <alignment horizontal="center" vertical="center"/>
    </xf>
    <xf numFmtId="323" fontId="246" fillId="0" borderId="76" xfId="0" applyNumberFormat="1" applyFont="1" applyBorder="1" applyAlignment="1">
      <alignment horizontal="center" vertical="top" wrapText="1"/>
    </xf>
    <xf numFmtId="323" fontId="246" fillId="0" borderId="77" xfId="264" applyNumberFormat="1" applyFont="1" applyBorder="1" applyAlignment="1">
      <alignment horizontal="right" vertical="top" wrapText="1"/>
    </xf>
    <xf numFmtId="323" fontId="247" fillId="71" borderId="77" xfId="0" applyNumberFormat="1" applyFont="1" applyFill="1" applyBorder="1" applyAlignment="1">
      <alignment horizontal="right" vertical="top" wrapText="1"/>
    </xf>
    <xf numFmtId="323" fontId="246" fillId="0" borderId="77" xfId="0" applyNumberFormat="1" applyFont="1" applyBorder="1" applyAlignment="1">
      <alignment horizontal="right" vertical="top" wrapText="1"/>
    </xf>
    <xf numFmtId="323" fontId="247" fillId="71" borderId="78" xfId="0" applyNumberFormat="1" applyFont="1" applyFill="1" applyBorder="1" applyAlignment="1">
      <alignment horizontal="right" vertical="top" wrapText="1"/>
    </xf>
    <xf numFmtId="323" fontId="245" fillId="76" borderId="81" xfId="0" applyNumberFormat="1" applyFont="1" applyFill="1" applyBorder="1" applyAlignment="1">
      <alignment horizontal="right" vertical="top" wrapText="1"/>
    </xf>
    <xf numFmtId="323" fontId="245" fillId="71" borderId="79" xfId="0" applyNumberFormat="1" applyFont="1" applyFill="1" applyBorder="1" applyAlignment="1">
      <alignment horizontal="right" vertical="top" wrapText="1"/>
    </xf>
    <xf numFmtId="323" fontId="245" fillId="0" borderId="80" xfId="0" applyNumberFormat="1" applyFont="1" applyBorder="1" applyAlignment="1">
      <alignment horizontal="right" vertical="top" wrapText="1"/>
    </xf>
    <xf numFmtId="323" fontId="245" fillId="71" borderId="80" xfId="0" applyNumberFormat="1" applyFont="1" applyFill="1" applyBorder="1" applyAlignment="1">
      <alignment horizontal="right" vertical="top" wrapText="1"/>
    </xf>
    <xf numFmtId="176" fontId="36" fillId="72" borderId="1" xfId="63" applyNumberFormat="1" applyFont="1" applyFill="1" applyBorder="1">
      <alignment vertical="center"/>
    </xf>
    <xf numFmtId="176" fontId="36" fillId="72" borderId="17" xfId="63" applyNumberFormat="1" applyFont="1" applyFill="1" applyBorder="1">
      <alignment vertical="center"/>
    </xf>
    <xf numFmtId="41" fontId="28" fillId="0" borderId="0" xfId="63" applyFont="1" applyFill="1" applyAlignment="1">
      <alignment vertical="center"/>
    </xf>
    <xf numFmtId="41" fontId="36" fillId="0" borderId="22" xfId="63" applyFont="1" applyFill="1" applyBorder="1">
      <alignment vertical="center"/>
    </xf>
    <xf numFmtId="41" fontId="36" fillId="0" borderId="23" xfId="63" applyFont="1" applyFill="1" applyBorder="1">
      <alignment vertical="center"/>
    </xf>
    <xf numFmtId="41" fontId="36" fillId="74" borderId="23" xfId="0" applyNumberFormat="1" applyFont="1" applyFill="1" applyBorder="1">
      <alignment vertical="center"/>
    </xf>
    <xf numFmtId="41" fontId="36" fillId="74" borderId="24" xfId="0" applyNumberFormat="1" applyFont="1" applyFill="1" applyBorder="1">
      <alignment vertical="center"/>
    </xf>
    <xf numFmtId="41" fontId="36" fillId="0" borderId="41" xfId="63" applyFont="1" applyFill="1" applyBorder="1">
      <alignment vertical="center"/>
    </xf>
    <xf numFmtId="41" fontId="36" fillId="74" borderId="0" xfId="0" applyNumberFormat="1" applyFont="1" applyFill="1" applyBorder="1">
      <alignment vertical="center"/>
    </xf>
    <xf numFmtId="41" fontId="36" fillId="74" borderId="68" xfId="0" applyNumberFormat="1" applyFont="1" applyFill="1" applyBorder="1">
      <alignment vertical="center"/>
    </xf>
    <xf numFmtId="41" fontId="37" fillId="0" borderId="0" xfId="63" applyFont="1" applyFill="1">
      <alignment vertical="center"/>
    </xf>
    <xf numFmtId="41" fontId="37" fillId="77" borderId="0" xfId="0" applyNumberFormat="1" applyFont="1" applyFill="1">
      <alignment vertical="center"/>
    </xf>
    <xf numFmtId="323" fontId="246" fillId="74" borderId="77" xfId="264" applyNumberFormat="1" applyFont="1" applyFill="1" applyBorder="1" applyAlignment="1">
      <alignment horizontal="right" vertical="top" wrapText="1"/>
    </xf>
    <xf numFmtId="0" fontId="243" fillId="0" borderId="5" xfId="0" applyFont="1" applyFill="1" applyBorder="1">
      <alignment vertical="center"/>
    </xf>
    <xf numFmtId="0" fontId="36" fillId="0" borderId="7" xfId="0" applyFont="1" applyFill="1" applyBorder="1">
      <alignment vertical="center"/>
    </xf>
    <xf numFmtId="0" fontId="36" fillId="0" borderId="8" xfId="0" applyFont="1" applyFill="1" applyBorder="1">
      <alignment vertical="center"/>
    </xf>
    <xf numFmtId="0" fontId="36" fillId="71" borderId="11" xfId="0" applyFont="1" applyFill="1" applyBorder="1">
      <alignment vertical="center"/>
    </xf>
    <xf numFmtId="0" fontId="36" fillId="71" borderId="20" xfId="0" applyFont="1" applyFill="1" applyBorder="1">
      <alignment vertical="center"/>
    </xf>
    <xf numFmtId="0" fontId="36" fillId="71" borderId="1" xfId="0" applyFont="1" applyFill="1" applyBorder="1">
      <alignment vertical="center"/>
    </xf>
    <xf numFmtId="0" fontId="57" fillId="0" borderId="82" xfId="265" applyFont="1" applyFill="1" applyBorder="1"/>
    <xf numFmtId="0" fontId="57" fillId="0" borderId="83" xfId="265" applyFont="1" applyFill="1" applyBorder="1"/>
    <xf numFmtId="0" fontId="36" fillId="0" borderId="83" xfId="0" applyFont="1" applyFill="1" applyBorder="1">
      <alignment vertical="center"/>
    </xf>
    <xf numFmtId="0" fontId="36" fillId="0" borderId="84" xfId="0" applyFont="1" applyFill="1" applyBorder="1">
      <alignment vertical="center"/>
    </xf>
    <xf numFmtId="176" fontId="36" fillId="0" borderId="85" xfId="63" applyNumberFormat="1" applyFont="1" applyFill="1" applyBorder="1">
      <alignment vertical="center"/>
    </xf>
    <xf numFmtId="176" fontId="36" fillId="72" borderId="2" xfId="63" applyNumberFormat="1" applyFont="1" applyFill="1" applyBorder="1">
      <alignment vertical="center"/>
    </xf>
    <xf numFmtId="41" fontId="36" fillId="72" borderId="8" xfId="63" applyFont="1" applyFill="1" applyBorder="1">
      <alignment vertical="center"/>
    </xf>
    <xf numFmtId="0" fontId="36" fillId="0" borderId="41" xfId="0" applyFont="1" applyFill="1" applyBorder="1">
      <alignment vertical="center"/>
    </xf>
    <xf numFmtId="0" fontId="36" fillId="0" borderId="68" xfId="0" applyFont="1" applyFill="1" applyBorder="1">
      <alignment vertical="center"/>
    </xf>
    <xf numFmtId="0" fontId="245" fillId="71" borderId="13" xfId="0" applyFont="1" applyFill="1" applyBorder="1" applyAlignment="1">
      <alignment horizontal="left" vertical="top"/>
    </xf>
    <xf numFmtId="0" fontId="245" fillId="0" borderId="3" xfId="0" applyFont="1" applyBorder="1" applyAlignment="1">
      <alignment horizontal="left" vertical="top"/>
    </xf>
    <xf numFmtId="0" fontId="245" fillId="71" borderId="3" xfId="0" applyFont="1" applyFill="1" applyBorder="1" applyAlignment="1">
      <alignment horizontal="left" vertical="top"/>
    </xf>
    <xf numFmtId="0" fontId="245" fillId="0" borderId="6" xfId="0" applyFont="1" applyBorder="1" applyAlignment="1">
      <alignment horizontal="left" vertical="top"/>
    </xf>
    <xf numFmtId="323" fontId="245" fillId="71" borderId="86" xfId="0" applyNumberFormat="1" applyFont="1" applyFill="1" applyBorder="1" applyAlignment="1">
      <alignment horizontal="right" vertical="top" wrapText="1"/>
    </xf>
    <xf numFmtId="323" fontId="245" fillId="0" borderId="87" xfId="0" applyNumberFormat="1" applyFont="1" applyBorder="1" applyAlignment="1">
      <alignment horizontal="right" vertical="top" wrapText="1"/>
    </xf>
    <xf numFmtId="323" fontId="245" fillId="71" borderId="87" xfId="0" applyNumberFormat="1" applyFont="1" applyFill="1" applyBorder="1" applyAlignment="1">
      <alignment horizontal="right" vertical="top" wrapText="1"/>
    </xf>
    <xf numFmtId="323" fontId="248" fillId="71" borderId="3" xfId="0" applyNumberFormat="1" applyFont="1" applyFill="1" applyBorder="1">
      <alignment vertical="center"/>
    </xf>
    <xf numFmtId="323" fontId="248" fillId="0" borderId="3" xfId="0" applyNumberFormat="1" applyFont="1" applyBorder="1">
      <alignment vertical="center"/>
    </xf>
    <xf numFmtId="323" fontId="248" fillId="0" borderId="6" xfId="0" applyNumberFormat="1" applyFont="1" applyBorder="1">
      <alignment vertical="center"/>
    </xf>
    <xf numFmtId="323" fontId="245" fillId="0" borderId="80" xfId="0" applyNumberFormat="1" applyFont="1" applyFill="1" applyBorder="1" applyAlignment="1">
      <alignment horizontal="right" vertical="top" wrapText="1"/>
    </xf>
    <xf numFmtId="323" fontId="246" fillId="0" borderId="88" xfId="264" applyNumberFormat="1" applyFont="1" applyBorder="1" applyAlignment="1">
      <alignment horizontal="right" vertical="top" wrapText="1"/>
    </xf>
    <xf numFmtId="0" fontId="245" fillId="0" borderId="3" xfId="0" applyFont="1" applyFill="1" applyBorder="1" applyAlignment="1">
      <alignment horizontal="left" vertical="top"/>
    </xf>
    <xf numFmtId="323" fontId="248" fillId="0" borderId="3" xfId="0" applyNumberFormat="1" applyFont="1" applyFill="1" applyBorder="1">
      <alignment vertical="center"/>
    </xf>
    <xf numFmtId="0" fontId="57" fillId="0" borderId="89" xfId="265" applyFont="1" applyFill="1" applyBorder="1"/>
    <xf numFmtId="0" fontId="57" fillId="0" borderId="18" xfId="265" applyFont="1" applyFill="1" applyBorder="1"/>
    <xf numFmtId="0" fontId="36" fillId="0" borderId="18" xfId="0" applyFont="1" applyFill="1" applyBorder="1">
      <alignment vertical="center"/>
    </xf>
    <xf numFmtId="0" fontId="36" fillId="0" borderId="90" xfId="0" applyFont="1" applyFill="1" applyBorder="1">
      <alignment vertical="center"/>
    </xf>
    <xf numFmtId="0" fontId="57" fillId="73" borderId="3" xfId="265" applyFont="1" applyFill="1" applyBorder="1"/>
    <xf numFmtId="0" fontId="57" fillId="73" borderId="4" xfId="265" applyFont="1" applyFill="1" applyBorder="1"/>
    <xf numFmtId="0" fontId="243" fillId="73" borderId="4" xfId="0" applyFont="1" applyFill="1" applyBorder="1">
      <alignment vertical="center"/>
    </xf>
    <xf numFmtId="0" fontId="243" fillId="73" borderId="5" xfId="0" applyFont="1" applyFill="1" applyBorder="1">
      <alignment vertical="center"/>
    </xf>
    <xf numFmtId="0" fontId="36" fillId="73" borderId="4" xfId="0" applyFont="1" applyFill="1" applyBorder="1">
      <alignment vertical="center"/>
    </xf>
    <xf numFmtId="0" fontId="36" fillId="73" borderId="5" xfId="0" applyFont="1" applyFill="1" applyBorder="1">
      <alignment vertical="center"/>
    </xf>
    <xf numFmtId="0" fontId="37" fillId="73" borderId="4" xfId="0" applyFont="1" applyFill="1" applyBorder="1">
      <alignment vertical="center"/>
    </xf>
    <xf numFmtId="0" fontId="37" fillId="73" borderId="5" xfId="0" applyFont="1" applyFill="1" applyBorder="1">
      <alignment vertical="center"/>
    </xf>
    <xf numFmtId="0" fontId="37" fillId="73" borderId="0" xfId="0" applyFont="1" applyFill="1">
      <alignment vertical="center"/>
    </xf>
    <xf numFmtId="0" fontId="36" fillId="78" borderId="0" xfId="0" applyFont="1" applyFill="1">
      <alignment vertical="center"/>
    </xf>
    <xf numFmtId="0" fontId="57" fillId="0" borderId="0" xfId="265" applyFont="1" applyFill="1" applyBorder="1"/>
    <xf numFmtId="176" fontId="36" fillId="0" borderId="41" xfId="63" applyNumberFormat="1" applyFont="1" applyFill="1" applyBorder="1">
      <alignment vertical="center"/>
    </xf>
    <xf numFmtId="176" fontId="36" fillId="72" borderId="68" xfId="63" applyNumberFormat="1" applyFont="1" applyFill="1" applyBorder="1">
      <alignment vertical="center"/>
    </xf>
    <xf numFmtId="176" fontId="36" fillId="0" borderId="91" xfId="63" applyNumberFormat="1" applyFont="1" applyFill="1" applyBorder="1">
      <alignment vertical="center"/>
    </xf>
    <xf numFmtId="0" fontId="243" fillId="0" borderId="0" xfId="0" applyFont="1" applyFill="1" applyBorder="1">
      <alignment vertical="center"/>
    </xf>
    <xf numFmtId="176" fontId="36" fillId="72" borderId="0" xfId="63" applyNumberFormat="1" applyFont="1" applyFill="1" applyBorder="1">
      <alignment vertical="center"/>
    </xf>
    <xf numFmtId="41" fontId="36" fillId="72" borderId="0" xfId="63" applyFont="1" applyFill="1" applyBorder="1">
      <alignment vertical="center"/>
    </xf>
    <xf numFmtId="323" fontId="36" fillId="0" borderId="11" xfId="63" applyNumberFormat="1" applyFont="1" applyFill="1" applyBorder="1">
      <alignment vertical="center"/>
    </xf>
    <xf numFmtId="0" fontId="28" fillId="0" borderId="0" xfId="0" applyFont="1" applyFill="1" applyAlignment="1">
      <alignment horizontal="center" vertical="center"/>
    </xf>
    <xf numFmtId="323" fontId="36" fillId="0" borderId="16" xfId="63" applyNumberFormat="1" applyFont="1" applyFill="1" applyBorder="1">
      <alignment vertical="center"/>
    </xf>
    <xf numFmtId="323" fontId="36" fillId="0" borderId="17" xfId="63" applyNumberFormat="1" applyFont="1" applyFill="1" applyBorder="1">
      <alignment vertical="center"/>
    </xf>
    <xf numFmtId="323" fontId="36" fillId="0" borderId="1" xfId="63" applyNumberFormat="1" applyFont="1" applyFill="1" applyBorder="1">
      <alignment vertical="center"/>
    </xf>
    <xf numFmtId="323" fontId="36" fillId="0" borderId="11" xfId="63" applyNumberFormat="1" applyFont="1" applyFill="1" applyBorder="1" applyAlignment="1">
      <alignment horizontal="right" vertical="center"/>
    </xf>
    <xf numFmtId="323" fontId="36" fillId="0" borderId="41" xfId="63" applyNumberFormat="1" applyFont="1" applyFill="1" applyBorder="1">
      <alignment vertical="center"/>
    </xf>
    <xf numFmtId="323" fontId="36" fillId="0" borderId="1" xfId="0" applyNumberFormat="1" applyFont="1" applyFill="1" applyBorder="1">
      <alignment vertical="center"/>
    </xf>
    <xf numFmtId="323" fontId="36" fillId="0" borderId="4" xfId="63" applyNumberFormat="1" applyFont="1" applyFill="1" applyBorder="1">
      <alignment vertical="center"/>
    </xf>
    <xf numFmtId="323" fontId="36" fillId="0" borderId="5" xfId="63" applyNumberFormat="1" applyFont="1" applyFill="1" applyBorder="1">
      <alignment vertical="center"/>
    </xf>
    <xf numFmtId="323" fontId="55" fillId="0" borderId="1" xfId="63" applyNumberFormat="1" applyFont="1" applyFill="1" applyBorder="1">
      <alignment vertical="center"/>
    </xf>
    <xf numFmtId="323" fontId="36" fillId="0" borderId="12" xfId="63" applyNumberFormat="1" applyFont="1" applyFill="1" applyBorder="1">
      <alignment vertical="center"/>
    </xf>
    <xf numFmtId="323" fontId="36" fillId="0" borderId="2" xfId="63" applyNumberFormat="1" applyFont="1" applyFill="1" applyBorder="1">
      <alignment vertical="center"/>
    </xf>
    <xf numFmtId="323" fontId="36" fillId="0" borderId="85" xfId="63" applyNumberFormat="1" applyFont="1" applyFill="1" applyBorder="1">
      <alignment vertical="center"/>
    </xf>
    <xf numFmtId="323" fontId="36" fillId="0" borderId="20" xfId="63" applyNumberFormat="1" applyFont="1" applyFill="1" applyBorder="1">
      <alignment vertical="center"/>
    </xf>
    <xf numFmtId="323" fontId="36" fillId="0" borderId="91" xfId="63" applyNumberFormat="1" applyFont="1" applyFill="1" applyBorder="1">
      <alignment vertical="center"/>
    </xf>
    <xf numFmtId="0" fontId="57" fillId="71" borderId="89" xfId="265" applyFont="1" applyFill="1" applyBorder="1"/>
    <xf numFmtId="0" fontId="57" fillId="71" borderId="18" xfId="265" applyFont="1" applyFill="1" applyBorder="1"/>
    <xf numFmtId="0" fontId="36" fillId="71" borderId="18" xfId="0" applyFont="1" applyFill="1" applyBorder="1">
      <alignment vertical="center"/>
    </xf>
    <xf numFmtId="0" fontId="36" fillId="71" borderId="90" xfId="0" applyFont="1" applyFill="1" applyBorder="1">
      <alignment vertical="center"/>
    </xf>
    <xf numFmtId="0" fontId="57" fillId="71" borderId="41" xfId="265" applyFont="1" applyFill="1" applyBorder="1"/>
    <xf numFmtId="0" fontId="57" fillId="71" borderId="0" xfId="265" applyFont="1" applyFill="1" applyBorder="1"/>
    <xf numFmtId="0" fontId="36" fillId="71" borderId="0" xfId="0" applyFont="1" applyFill="1" applyBorder="1">
      <alignment vertical="center"/>
    </xf>
    <xf numFmtId="0" fontId="36" fillId="71" borderId="68" xfId="0" applyFont="1" applyFill="1" applyBorder="1">
      <alignment vertical="center"/>
    </xf>
    <xf numFmtId="322" fontId="36" fillId="0" borderId="4" xfId="3379" applyFont="1" applyFill="1" applyBorder="1">
      <alignment vertical="center"/>
    </xf>
    <xf numFmtId="41" fontId="36" fillId="72" borderId="13" xfId="63" applyFont="1" applyFill="1" applyBorder="1" applyAlignment="1">
      <alignment horizontal="center" vertical="center"/>
    </xf>
    <xf numFmtId="41" fontId="36" fillId="72" borderId="15" xfId="63" applyFont="1" applyFill="1" applyBorder="1" applyAlignment="1">
      <alignment horizontal="center" vertical="center"/>
    </xf>
    <xf numFmtId="49" fontId="37" fillId="71" borderId="22" xfId="0" applyNumberFormat="1" applyFont="1" applyFill="1" applyBorder="1" applyAlignment="1">
      <alignment horizontal="center" vertical="center"/>
    </xf>
    <xf numFmtId="49" fontId="37" fillId="71" borderId="23" xfId="0" applyNumberFormat="1" applyFont="1" applyFill="1" applyBorder="1" applyAlignment="1">
      <alignment horizontal="center" vertical="center"/>
    </xf>
    <xf numFmtId="49" fontId="37" fillId="71" borderId="24" xfId="0" applyNumberFormat="1" applyFont="1" applyFill="1" applyBorder="1" applyAlignment="1">
      <alignment horizontal="center" vertical="center"/>
    </xf>
    <xf numFmtId="0" fontId="36" fillId="72" borderId="22" xfId="0" applyFont="1" applyFill="1" applyBorder="1" applyAlignment="1">
      <alignment horizontal="center" vertical="center"/>
    </xf>
    <xf numFmtId="0" fontId="36" fillId="72" borderId="23" xfId="0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41" fontId="28" fillId="0" borderId="0" xfId="63" applyFont="1" applyFill="1" applyAlignment="1">
      <alignment horizontal="center" vertical="center"/>
    </xf>
    <xf numFmtId="0" fontId="36" fillId="0" borderId="0" xfId="0" applyFont="1" applyFill="1" applyAlignment="1">
      <alignment horizontal="center" vertical="center"/>
    </xf>
    <xf numFmtId="49" fontId="36" fillId="72" borderId="27" xfId="0" applyNumberFormat="1" applyFont="1" applyFill="1" applyBorder="1" applyAlignment="1">
      <alignment horizontal="center" vertical="center"/>
    </xf>
    <xf numFmtId="49" fontId="36" fillId="72" borderId="28" xfId="0" applyNumberFormat="1" applyFont="1" applyFill="1" applyBorder="1" applyAlignment="1">
      <alignment horizontal="center" vertical="center"/>
    </xf>
    <xf numFmtId="49" fontId="36" fillId="72" borderId="29" xfId="0" applyNumberFormat="1" applyFont="1" applyFill="1" applyBorder="1" applyAlignment="1">
      <alignment horizontal="center" vertical="center"/>
    </xf>
    <xf numFmtId="0" fontId="36" fillId="72" borderId="27" xfId="0" applyFont="1" applyFill="1" applyBorder="1" applyAlignment="1">
      <alignment horizontal="center" vertical="center"/>
    </xf>
    <xf numFmtId="0" fontId="36" fillId="72" borderId="28" xfId="0" applyFont="1" applyFill="1" applyBorder="1" applyAlignment="1">
      <alignment horizontal="center" vertical="center"/>
    </xf>
    <xf numFmtId="0" fontId="36" fillId="72" borderId="29" xfId="0" applyFont="1" applyFill="1" applyBorder="1" applyAlignment="1">
      <alignment horizontal="center" vertical="center"/>
    </xf>
    <xf numFmtId="41" fontId="239" fillId="72" borderId="22" xfId="63" applyFont="1" applyFill="1" applyBorder="1" applyAlignment="1">
      <alignment horizontal="center" vertical="center"/>
    </xf>
    <xf numFmtId="41" fontId="239" fillId="72" borderId="24" xfId="63" applyFont="1" applyFill="1" applyBorder="1" applyAlignment="1">
      <alignment horizontal="center" vertical="center"/>
    </xf>
    <xf numFmtId="41" fontId="239" fillId="72" borderId="23" xfId="63" applyFont="1" applyFill="1" applyBorder="1" applyAlignment="1">
      <alignment horizontal="center" vertical="center"/>
    </xf>
  </cellXfs>
  <cellStyles count="3383">
    <cellStyle name="          _x000d__x000a_386grabber=vga.3gr_x000d__x000a_" xfId="266"/>
    <cellStyle name="          _x000d__x000a_mouse.drv=lmouse.drv" xfId="267"/>
    <cellStyle name="          _x000d__x000a_shell=progman.exe_x000d__x000a_m" xfId="268"/>
    <cellStyle name=" FY96" xfId="270"/>
    <cellStyle name=" 허용예산.xls]3v16ictONiIe4PXBkWMyPCb5O" xfId="269"/>
    <cellStyle name="_x000a_386grabber=M" xfId="271"/>
    <cellStyle name="_x000a_386grabber=M 2" xfId="272"/>
    <cellStyle name="$" xfId="273"/>
    <cellStyle name="$_db진흥" xfId="276"/>
    <cellStyle name="$_견적2" xfId="274"/>
    <cellStyle name="$_기아" xfId="275"/>
    <cellStyle name="&amp;A" xfId="277"/>
    <cellStyle name=";;;" xfId="278"/>
    <cellStyle name="?" xfId="279"/>
    <cellStyle name="_x001f_?--_x0004_ _x000c__x0009__x0003__x000b__x0001__x000a__x000b__x0002_--_x0008__x0004__x0002__x0002__x0007__x0007__x0007__x0007__x0007__x0007__x0007__x0007__x0007__x0007__x0007__x0007__x0007__x0007__x0002_-_x0004_ _x000c__x0009__x0003__x000b__x0001__x000a__x000b__x0002_--_x0008__x0002_" xfId="280"/>
    <cellStyle name="?? [0]_??? " xfId="281"/>
    <cellStyle name="??_x000c_蕓&quot;_x000d_婦U_x0001_&quot;_x0004_?_x0007__x0001__x0001_" xfId="282"/>
    <cellStyle name="??&amp;O?&amp;H?_x0008__x000f__x0007_?_x0007__x0001__x0001_" xfId="283"/>
    <cellStyle name="??&amp;O?&amp;H?_x0008_??_x0007__x0001__x0001_" xfId="284"/>
    <cellStyle name="??&amp;O?&amp;H?_x0008_x_x000b_P_x000c__x0007__x0001__x0001_" xfId="285"/>
    <cellStyle name="???? [0.00]_1997 Turns" xfId="286"/>
    <cellStyle name="???? [0]_????? " xfId="287"/>
    <cellStyle name="?????_VERA" xfId="288"/>
    <cellStyle name="????_????? " xfId="289"/>
    <cellStyle name="??_??? " xfId="290"/>
    <cellStyle name="?”´?_REV3 " xfId="291"/>
    <cellStyle name="?503_99매출" xfId="292"/>
    <cellStyle name="?Þ¸¶ [0]_10¿?2?? " xfId="294"/>
    <cellStyle name="?Þ¸¶_10¿?2?? " xfId="295"/>
    <cellStyle name="?W?_laroux" xfId="296"/>
    <cellStyle name="?핺_CASH FLOW " xfId="293"/>
    <cellStyle name="]_^[꺞_x0008_?" xfId="297"/>
    <cellStyle name="_`01예상집계" xfId="298"/>
    <cellStyle name="_`02투자비비교" xfId="299"/>
    <cellStyle name="_~0010017" xfId="300"/>
    <cellStyle name="_~0065317" xfId="301"/>
    <cellStyle name="_~MF3326" xfId="302"/>
    <cellStyle name="_~MF3326_1" xfId="303"/>
    <cellStyle name="_~MF3326_2" xfId="304"/>
    <cellStyle name="_~MF3326_2분기조서" xfId="305"/>
    <cellStyle name="_~MF3326_3" xfId="306"/>
    <cellStyle name="_~MF3326_3분기조서" xfId="307"/>
    <cellStyle name="_~MF3326_4" xfId="308"/>
    <cellStyle name="_~MF3326_5" xfId="309"/>
    <cellStyle name="_~MF3326_자회사배당익불산고려(7(1).18)" xfId="310"/>
    <cellStyle name="_0.종합" xfId="311"/>
    <cellStyle name="_030820 Final 확정업무보고서(2003.2분기)" xfId="312"/>
    <cellStyle name="_1. '99년 대비 '00년 부문별 비교-XXX" xfId="313"/>
    <cellStyle name="_1.총계 (2)" xfId="314"/>
    <cellStyle name="_12월 여수신현황표" xfId="315"/>
    <cellStyle name="_2003.3_4분기_경영관리팀_82~83_제출_현호씨" xfId="316"/>
    <cellStyle name="_2003.3_4분기_경영관리팀_할부금융,비용" xfId="317"/>
    <cellStyle name="_2003.4_4분기_경영관리팀(김기배대리)" xfId="318"/>
    <cellStyle name="_2003.4_4분기_경영관리팀(김기배대리)_20040316" xfId="319"/>
    <cellStyle name="_2005년 외화평가,미수수익,이자비용,파생상품" xfId="320"/>
    <cellStyle name="_2232 DRAFT F S &amp; CF W P(for QARM review)" xfId="321"/>
    <cellStyle name="_2260 WTB&amp;재무제표_2004영창악기" xfId="322"/>
    <cellStyle name="_2261 F12345_산은자산_0606" xfId="323"/>
    <cellStyle name="_2261 FGJ" xfId="324"/>
    <cellStyle name="_2261 TRIAL BALANCE(2004Kukdong Company)" xfId="325"/>
    <cellStyle name="_2262 수정사항 정산표" xfId="326"/>
    <cellStyle name="_409 asem wpHB" xfId="327"/>
    <cellStyle name="_412tX asem-1" xfId="328"/>
    <cellStyle name="_5230 투자자산" xfId="329"/>
    <cellStyle name="_6월자산건전성분류(최종)8월26일s" xfId="330"/>
    <cellStyle name="_6월자산건전성분류_최종" xfId="331"/>
    <cellStyle name="_7110 자본의 워크시트" xfId="332"/>
    <cellStyle name="_7월누적투자" xfId="333"/>
    <cellStyle name="_'99상반기경영개선활동결과(게시용)" xfId="334"/>
    <cellStyle name="_99유가증권" xfId="335"/>
    <cellStyle name="_99유가증권_Open BS Reconciliation_1006" xfId="336"/>
    <cellStyle name="_Actual FS_0430 May 14 03" xfId="686"/>
    <cellStyle name="_AJE-LIST" xfId="687"/>
    <cellStyle name="_AJE-LIST(추가)" xfId="688"/>
    <cellStyle name="_Assign" xfId="689"/>
    <cellStyle name="_a생산기술1026" xfId="685"/>
    <cellStyle name="_Book1" xfId="690"/>
    <cellStyle name="_Borrowing as of 2003.7.31" xfId="691"/>
    <cellStyle name="_Borrowing as of 2003.7.31_Open BS Reconciliation_1006" xfId="692"/>
    <cellStyle name="_CF_ds_final" xfId="693"/>
    <cellStyle name="_CMA(2006)_" xfId="694"/>
    <cellStyle name="_DB_CUR" xfId="695"/>
    <cellStyle name="_DUE00802_FS" xfId="696"/>
    <cellStyle name="_em현금흐름표" xfId="697"/>
    <cellStyle name="_F_123_녹십자 EM 2007_기말" xfId="698"/>
    <cellStyle name="_F_123_하이스코트 2007_기말" xfId="699"/>
    <cellStyle name="_F123 쌍용씨앤비 2007YE" xfId="700"/>
    <cellStyle name="_F123_20073Q" xfId="701"/>
    <cellStyle name="_F123_문인터내쇼날_2007_V2(080325)" xfId="702"/>
    <cellStyle name="_FMV for May Jun July" xfId="703"/>
    <cellStyle name="_FMV for May Jun July_NWCR 10 07 03_BNP_0711" xfId="704"/>
    <cellStyle name="_FMV for May Jun July_NWCR 10 07 03_BNP_0711_Open BS Reconciliation_1006" xfId="705"/>
    <cellStyle name="_FMV for May Jun July_Open BS Reconciliation_1006" xfId="706"/>
    <cellStyle name="_foxz" xfId="707"/>
    <cellStyle name="_FS_문인터내쇼날(080326)_제출용(080327)" xfId="708"/>
    <cellStyle name="_Kumholife041231_재무제표" xfId="709"/>
    <cellStyle name="_leadsheet(스파클)" xfId="710"/>
    <cellStyle name="_Open BS Reconciliation_1006" xfId="711"/>
    <cellStyle name="_Research_Report용(2001년말).xls Chart 1" xfId="712"/>
    <cellStyle name="_Research_Report용(2001년말).xls Chart 10" xfId="713"/>
    <cellStyle name="_Research_Report용(2001년말).xls Chart 11" xfId="714"/>
    <cellStyle name="_Research_Report용(2001년말).xls Chart 12" xfId="715"/>
    <cellStyle name="_Research_Report용(2001년말).xls Chart 13" xfId="716"/>
    <cellStyle name="_Research_Report용(2001년말).xls Chart 14" xfId="717"/>
    <cellStyle name="_Research_Report용(2001년말).xls Chart 15" xfId="718"/>
    <cellStyle name="_Research_Report용(2001년말).xls Chart 16" xfId="719"/>
    <cellStyle name="_Research_Report용(2001년말).xls Chart 17" xfId="720"/>
    <cellStyle name="_Research_Report용(2001년말).xls Chart 18" xfId="721"/>
    <cellStyle name="_Research_Report용(2001년말).xls Chart 19" xfId="722"/>
    <cellStyle name="_Research_Report용(2001년말).xls Chart 2" xfId="723"/>
    <cellStyle name="_Research_Report용(2001년말).xls Chart 20" xfId="724"/>
    <cellStyle name="_Research_Report용(2001년말).xls Chart 21" xfId="725"/>
    <cellStyle name="_Research_Report용(2001년말).xls Chart 3" xfId="726"/>
    <cellStyle name="_Research_Report용(2001년말).xls Chart 4" xfId="727"/>
    <cellStyle name="_Research_Report용(2001년말).xls Chart 5" xfId="728"/>
    <cellStyle name="_Research_Report용(2001년말).xls Chart 6" xfId="729"/>
    <cellStyle name="_Research_Report용(2001년말).xls Chart 7" xfId="730"/>
    <cellStyle name="_Research_Report용(2001년말).xls Chart 8" xfId="731"/>
    <cellStyle name="_Research_Report용(2001년말).xls Chart 9" xfId="732"/>
    <cellStyle name="_SC Bank 2003 CTR WP" xfId="733"/>
    <cellStyle name="_Z.012.비업무용자산매각계획(조사보고서)" xfId="734"/>
    <cellStyle name="_개발비상각1" xfId="337"/>
    <cellStyle name="_견본" xfId="338"/>
    <cellStyle name="_견본 (2)" xfId="339"/>
    <cellStyle name="_견본 (2)_1" xfId="340"/>
    <cellStyle name="_견본_1" xfId="341"/>
    <cellStyle name="_경영관리3분기_박정호대리비용" xfId="342"/>
    <cellStyle name="_경영관리비용(0204김기배)" xfId="343"/>
    <cellStyle name="_경영관리비용(0304김기배최종)" xfId="344"/>
    <cellStyle name="_경영관리팀(2002.4_4분기)" xfId="345"/>
    <cellStyle name="_넥스지_재무제표 및 정산표_최종(CF포함)" xfId="346"/>
    <cellStyle name="_넥스지재무제표(2008년1분기)-최종" xfId="347"/>
    <cellStyle name="_넥스지재무제표(2008년2분기)-3차" xfId="348"/>
    <cellStyle name="_넥스지재무제표(2008년3분기)-2차" xfId="349"/>
    <cellStyle name="_다함이텍030630-F123459FS0811" xfId="350"/>
    <cellStyle name="_다함이텍F1234569-FS20021231" xfId="351"/>
    <cellStyle name="_담배 2001 3사분기_2" xfId="352"/>
    <cellStyle name="_동양캐피탈(2004.3.31)_FS_FINAL(0617)" xfId="353"/>
    <cellStyle name="_리뷰전- F123 (2)" xfId="354"/>
    <cellStyle name="_문인터내쇼날_074Q_CF" xfId="355"/>
    <cellStyle name="_문인터내쇼날_074Q_CF2(080326)" xfId="356"/>
    <cellStyle name="_박지현 회계사(20050323)" xfId="357"/>
    <cellStyle name="_별첨(계획서및실적서양식)" xfId="358"/>
    <cellStyle name="_별첨(계획서및실적서양식)_1" xfId="359"/>
    <cellStyle name="_별첨(계획서및실적서양식)_1_FMV for May Jun July" xfId="360"/>
    <cellStyle name="_별첨(계획서및실적서양식)_1_FMV for May Jun July_NWCR 10 07 03_BNP_0711" xfId="361"/>
    <cellStyle name="_별첨(계획서및실적서양식)_1_FMV for May Jun July_NWCR 10 07 03_BNP_0711_Open BS Reconciliation_1006" xfId="362"/>
    <cellStyle name="_별첨(계획서및실적서양식)_1_FMV for May Jun July_Open BS Reconciliation_1006" xfId="363"/>
    <cellStyle name="_별첨(계획서및실적서양식)_1_Open BS Reconciliation_1006" xfId="364"/>
    <cellStyle name="_별첨(계획서및실적서양식)_1_Pro Forma Effects 56 as of April 30 03" xfId="365"/>
    <cellStyle name="_별첨(계획서및실적서양식)_1_Pro Forma Effects 56 as of April 30 03_FMV for May Jun July" xfId="366"/>
    <cellStyle name="_별첨(계획서및실적서양식)_1_Pro Forma Effects 56 as of April 30 03_FMV for May Jun July_NWCR 10 07 03_BNP_0711" xfId="367"/>
    <cellStyle name="_별첨(계획서및실적서양식)_1_Pro Forma Effects 56 as of April 30 03_FMV for May Jun July_NWCR 10 07 03_BNP_0711_Open BS Reconciliation_1006" xfId="368"/>
    <cellStyle name="_별첨(계획서및실적서양식)_1_Pro Forma Effects 56 as of April 30 03_FMV for May Jun July_Open BS Reconciliation_1006" xfId="369"/>
    <cellStyle name="_별첨(계획서및실적서양식)_1_Pro Forma Effects 56 as of April 30 03_Open BS Reconciliation_1006" xfId="370"/>
    <cellStyle name="_별첨(계획서및실적서양식)_1_Pro Forma Effects 62 as of April 30 03_0524_DTT" xfId="371"/>
    <cellStyle name="_별첨(계획서및실적서양식)_1_Pro Forma Effects 62 as of April 30 03_0524_DTT_FMV for May Jun July" xfId="372"/>
    <cellStyle name="_별첨(계획서및실적서양식)_1_Pro Forma Effects 62 as of April 30 03_0524_DTT_FMV for May Jun July_NWCR 10 07 03_BNP_0711" xfId="373"/>
    <cellStyle name="_별첨(계획서및실적서양식)_1_Pro Forma Effects 62 as of April 30 03_0524_DTT_FMV for May Jun July_NWCR 10 07 03_BNP_0711_Open BS Reconciliation_1006" xfId="374"/>
    <cellStyle name="_별첨(계획서및실적서양식)_1_Pro Forma Effects 62 as of April 30 03_0524_DTT_FMV for May Jun July_Open BS Reconciliation_1006" xfId="375"/>
    <cellStyle name="_별첨(계획서및실적서양식)_1_Pro Forma Effects 62 as of April 30 03_0524_DTT_Open BS Reconciliation_1006" xfId="376"/>
    <cellStyle name="_별첨(계획서및실적서양식)_1_Pro Forma Effects 63 as of April 30 03_0524" xfId="377"/>
    <cellStyle name="_별첨(계획서및실적서양식)_1_Pro Forma Effects 63 as of April 30 03_0524_FMV for May Jun July" xfId="378"/>
    <cellStyle name="_별첨(계획서및실적서양식)_1_Pro Forma Effects 63 as of April 30 03_0524_FMV for May Jun July_NWCR 10 07 03_BNP_0711" xfId="379"/>
    <cellStyle name="_별첨(계획서및실적서양식)_1_Pro Forma Effects 63 as of April 30 03_0524_FMV for May Jun July_NWCR 10 07 03_BNP_0711_Open BS Reconciliation_1006" xfId="380"/>
    <cellStyle name="_별첨(계획서및실적서양식)_1_Pro Forma Effects 63 as of April 30 03_0524_FMV for May Jun July_Open BS Reconciliation_1006" xfId="381"/>
    <cellStyle name="_별첨(계획서및실적서양식)_1_Pro Forma Effects 63 as of April 30 03_0524_Open BS Reconciliation_1006" xfId="382"/>
    <cellStyle name="_별첨(계획서및실적서양식)_1_Pro Forma Effects 72 as of April 30 03" xfId="383"/>
    <cellStyle name="_별첨(계획서및실적서양식)_1_Pro Forma Effects 72 as of April 30 03_NWCR 10 07 03_BNP_0711" xfId="384"/>
    <cellStyle name="_별첨(계획서및실적서양식)_1_Pro Forma Effects 72 as of April 30 03_NWCR 10 07 03_BNP_0711_Open BS Reconciliation_1006" xfId="385"/>
    <cellStyle name="_별첨(계획서및실적서양식)_1_Pro Forma Effects 72 as of April 30 03_Open BS Reconciliation_1006" xfId="386"/>
    <cellStyle name="_별첨(계획서및실적서양식)_1_Sch A F 26 05 03 Amend 4" xfId="387"/>
    <cellStyle name="_별첨(계획서및실적서양식)_1_Sch A F 26 05 03 Amend 4_FMV for May Jun July" xfId="388"/>
    <cellStyle name="_별첨(계획서및실적서양식)_1_Sch A F 26 05 03 Amend 4_FMV for May Jun July_NWCR 10 07 03_BNP_0711" xfId="389"/>
    <cellStyle name="_별첨(계획서및실적서양식)_1_Sch A F 26 05 03 Amend 4_FMV for May Jun July_NWCR 10 07 03_BNP_0711_Open BS Reconciliation_1006" xfId="390"/>
    <cellStyle name="_별첨(계획서및실적서양식)_1_Sch A F 26 05 03 Amend 4_FMV for May Jun July_Open BS Reconciliation_1006" xfId="391"/>
    <cellStyle name="_별첨(계획서및실적서양식)_1_Sch A F 26 05 03 Amend 4_Open BS Reconciliation_1006" xfId="392"/>
    <cellStyle name="_서울미라마02FS" xfId="393"/>
    <cellStyle name="_소코드1" xfId="394"/>
    <cellStyle name="_수정분개" xfId="395"/>
    <cellStyle name="_수정분개집계" xfId="396"/>
    <cellStyle name="_수정사항(8월26일)" xfId="397"/>
    <cellStyle name="_수정잔액명세서(040430)" xfId="398"/>
    <cellStyle name="_쌍용자동차_02_반기" xfId="399"/>
    <cellStyle name="_쌍용자동차_현금흐름표_02" xfId="400"/>
    <cellStyle name="_쌍용차02 현금흐름표_kth " xfId="401"/>
    <cellStyle name="_아남건설CF최종본" xfId="402"/>
    <cellStyle name="_양식" xfId="403"/>
    <cellStyle name="_양식_1" xfId="404"/>
    <cellStyle name="_양식_2" xfId="405"/>
    <cellStyle name="_양식_FMV for May Jun July" xfId="406"/>
    <cellStyle name="_양식_FMV for May Jun July_NWCR 10 07 03_BNP_0711" xfId="407"/>
    <cellStyle name="_양식_FMV for May Jun July_NWCR 10 07 03_BNP_0711_Open BS Reconciliation_1006" xfId="408"/>
    <cellStyle name="_양식_FMV for May Jun July_Open BS Reconciliation_1006" xfId="409"/>
    <cellStyle name="_양식_Open BS Reconciliation_1006" xfId="410"/>
    <cellStyle name="_양식_Pro Forma Effects 56 as of April 30 03" xfId="411"/>
    <cellStyle name="_양식_Pro Forma Effects 56 as of April 30 03_FMV for May Jun July" xfId="412"/>
    <cellStyle name="_양식_Pro Forma Effects 56 as of April 30 03_FMV for May Jun July_NWCR 10 07 03_BNP_0711" xfId="413"/>
    <cellStyle name="_양식_Pro Forma Effects 56 as of April 30 03_FMV for May Jun July_NWCR 10 07 03_BNP_0711_Open BS Reconciliation_1006" xfId="414"/>
    <cellStyle name="_양식_Pro Forma Effects 56 as of April 30 03_FMV for May Jun July_Open BS Reconciliation_1006" xfId="415"/>
    <cellStyle name="_양식_Pro Forma Effects 56 as of April 30 03_Open BS Reconciliation_1006" xfId="416"/>
    <cellStyle name="_양식_Pro Forma Effects 62 as of April 30 03_0524_DTT" xfId="417"/>
    <cellStyle name="_양식_Pro Forma Effects 62 as of April 30 03_0524_DTT_FMV for May Jun July" xfId="418"/>
    <cellStyle name="_양식_Pro Forma Effects 62 as of April 30 03_0524_DTT_FMV for May Jun July_NWCR 10 07 03_BNP_0711" xfId="419"/>
    <cellStyle name="_양식_Pro Forma Effects 62 as of April 30 03_0524_DTT_FMV for May Jun July_NWCR 10 07 03_BNP_0711_Open BS Reconciliation_1006" xfId="420"/>
    <cellStyle name="_양식_Pro Forma Effects 62 as of April 30 03_0524_DTT_FMV for May Jun July_Open BS Reconciliation_1006" xfId="421"/>
    <cellStyle name="_양식_Pro Forma Effects 62 as of April 30 03_0524_DTT_Open BS Reconciliation_1006" xfId="422"/>
    <cellStyle name="_양식_Pro Forma Effects 63 as of April 30 03_0524" xfId="423"/>
    <cellStyle name="_양식_Pro Forma Effects 63 as of April 30 03_0524_FMV for May Jun July" xfId="424"/>
    <cellStyle name="_양식_Pro Forma Effects 63 as of April 30 03_0524_FMV for May Jun July_NWCR 10 07 03_BNP_0711" xfId="425"/>
    <cellStyle name="_양식_Pro Forma Effects 63 as of April 30 03_0524_FMV for May Jun July_NWCR 10 07 03_BNP_0711_Open BS Reconciliation_1006" xfId="426"/>
    <cellStyle name="_양식_Pro Forma Effects 63 as of April 30 03_0524_FMV for May Jun July_Open BS Reconciliation_1006" xfId="427"/>
    <cellStyle name="_양식_Pro Forma Effects 63 as of April 30 03_0524_Open BS Reconciliation_1006" xfId="428"/>
    <cellStyle name="_양식_Pro Forma Effects 72 as of April 30 03" xfId="429"/>
    <cellStyle name="_양식_Pro Forma Effects 72 as of April 30 03_NWCR 10 07 03_BNP_0711" xfId="430"/>
    <cellStyle name="_양식_Pro Forma Effects 72 as of April 30 03_NWCR 10 07 03_BNP_0711_Open BS Reconciliation_1006" xfId="431"/>
    <cellStyle name="_양식_Pro Forma Effects 72 as of April 30 03_Open BS Reconciliation_1006" xfId="432"/>
    <cellStyle name="_양식_Sch A F 26 05 03 Amend 4" xfId="433"/>
    <cellStyle name="_양식_Sch A F 26 05 03 Amend 4_FMV for May Jun July" xfId="434"/>
    <cellStyle name="_양식_Sch A F 26 05 03 Amend 4_FMV for May Jun July_NWCR 10 07 03_BNP_0711" xfId="435"/>
    <cellStyle name="_양식_Sch A F 26 05 03 Amend 4_FMV for May Jun July_NWCR 10 07 03_BNP_0711_Open BS Reconciliation_1006" xfId="436"/>
    <cellStyle name="_양식_Sch A F 26 05 03 Amend 4_FMV for May Jun July_Open BS Reconciliation_1006" xfId="437"/>
    <cellStyle name="_양식_Sch A F 26 05 03 Amend 4_Open BS Reconciliation_1006" xfId="438"/>
    <cellStyle name="_업무보고서(2003.6월)미수금예수금조정" xfId="439"/>
    <cellStyle name="_연령분석표(20080331)-작업중" xfId="440"/>
    <cellStyle name="_영업권 상각" xfId="441"/>
    <cellStyle name="_영업외손익 LS" xfId="442"/>
    <cellStyle name="_오호석부장1014" xfId="443"/>
    <cellStyle name="_오호석차장0625" xfId="444"/>
    <cellStyle name="_오호석차장0723" xfId="445"/>
    <cellStyle name="_외화자산부채평가명세" xfId="446"/>
    <cellStyle name="_유가증권2000년" xfId="447"/>
    <cellStyle name="_유가증권2000년_Open BS Reconciliation_1006" xfId="448"/>
    <cellStyle name="_유가증권2001년" xfId="449"/>
    <cellStyle name="_유가증권2001년_Open BS Reconciliation_1006" xfId="450"/>
    <cellStyle name="_유가증권2003년(4월)" xfId="451"/>
    <cellStyle name="_유가증권2003년(4월)_Open BS Reconciliation_1006" xfId="452"/>
    <cellStyle name="_유가증권조서" xfId="453"/>
    <cellStyle name="_유가증권현황" xfId="454"/>
    <cellStyle name="_유가증권현황_Open BS Reconciliation_1006" xfId="455"/>
    <cellStyle name="_유첨3(서식)" xfId="456"/>
    <cellStyle name="_유첨3(서식)_1" xfId="457"/>
    <cellStyle name="_유첨3(서식)_FMV for May Jun July" xfId="458"/>
    <cellStyle name="_유첨3(서식)_FMV for May Jun July_NWCR 10 07 03_BNP_0711" xfId="459"/>
    <cellStyle name="_유첨3(서식)_FMV for May Jun July_NWCR 10 07 03_BNP_0711_Open BS Reconciliation_1006" xfId="460"/>
    <cellStyle name="_유첨3(서식)_FMV for May Jun July_Open BS Reconciliation_1006" xfId="461"/>
    <cellStyle name="_유첨3(서식)_Open BS Reconciliation_1006" xfId="462"/>
    <cellStyle name="_유첨3(서식)_Pro Forma Effects 56 as of April 30 03" xfId="463"/>
    <cellStyle name="_유첨3(서식)_Pro Forma Effects 56 as of April 30 03_FMV for May Jun July" xfId="464"/>
    <cellStyle name="_유첨3(서식)_Pro Forma Effects 56 as of April 30 03_FMV for May Jun July_NWCR 10 07 03_BNP_0711" xfId="465"/>
    <cellStyle name="_유첨3(서식)_Pro Forma Effects 56 as of April 30 03_FMV for May Jun July_NWCR 10 07 03_BNP_0711_Open BS Reconciliation_1006" xfId="466"/>
    <cellStyle name="_유첨3(서식)_Pro Forma Effects 56 as of April 30 03_FMV for May Jun July_Open BS Reconciliation_1006" xfId="467"/>
    <cellStyle name="_유첨3(서식)_Pro Forma Effects 56 as of April 30 03_Open BS Reconciliation_1006" xfId="468"/>
    <cellStyle name="_유첨3(서식)_Pro Forma Effects 62 as of April 30 03_0524_DTT" xfId="469"/>
    <cellStyle name="_유첨3(서식)_Pro Forma Effects 62 as of April 30 03_0524_DTT_FMV for May Jun July" xfId="470"/>
    <cellStyle name="_유첨3(서식)_Pro Forma Effects 62 as of April 30 03_0524_DTT_FMV for May Jun July_NWCR 10 07 03_BNP_0711" xfId="471"/>
    <cellStyle name="_유첨3(서식)_Pro Forma Effects 62 as of April 30 03_0524_DTT_FMV for May Jun July_NWCR 10 07 03_BNP_0711_Open BS Reconciliation_1006" xfId="472"/>
    <cellStyle name="_유첨3(서식)_Pro Forma Effects 62 as of April 30 03_0524_DTT_FMV for May Jun July_Open BS Reconciliation_1006" xfId="473"/>
    <cellStyle name="_유첨3(서식)_Pro Forma Effects 62 as of April 30 03_0524_DTT_Open BS Reconciliation_1006" xfId="474"/>
    <cellStyle name="_유첨3(서식)_Pro Forma Effects 63 as of April 30 03_0524" xfId="475"/>
    <cellStyle name="_유첨3(서식)_Pro Forma Effects 63 as of April 30 03_0524_FMV for May Jun July" xfId="476"/>
    <cellStyle name="_유첨3(서식)_Pro Forma Effects 63 as of April 30 03_0524_FMV for May Jun July_NWCR 10 07 03_BNP_0711" xfId="477"/>
    <cellStyle name="_유첨3(서식)_Pro Forma Effects 63 as of April 30 03_0524_FMV for May Jun July_NWCR 10 07 03_BNP_0711_Open BS Reconciliation_1006" xfId="478"/>
    <cellStyle name="_유첨3(서식)_Pro Forma Effects 63 as of April 30 03_0524_FMV for May Jun July_Open BS Reconciliation_1006" xfId="479"/>
    <cellStyle name="_유첨3(서식)_Pro Forma Effects 63 as of April 30 03_0524_Open BS Reconciliation_1006" xfId="480"/>
    <cellStyle name="_유첨3(서식)_Pro Forma Effects 72 as of April 30 03" xfId="481"/>
    <cellStyle name="_유첨3(서식)_Pro Forma Effects 72 as of April 30 03_NWCR 10 07 03_BNP_0711" xfId="482"/>
    <cellStyle name="_유첨3(서식)_Pro Forma Effects 72 as of April 30 03_NWCR 10 07 03_BNP_0711_Open BS Reconciliation_1006" xfId="483"/>
    <cellStyle name="_유첨3(서식)_Pro Forma Effects 72 as of April 30 03_Open BS Reconciliation_1006" xfId="484"/>
    <cellStyle name="_유첨3(서식)_Sch A F 26 05 03 Amend 4" xfId="485"/>
    <cellStyle name="_유첨3(서식)_Sch A F 26 05 03 Amend 4_FMV for May Jun July" xfId="486"/>
    <cellStyle name="_유첨3(서식)_Sch A F 26 05 03 Amend 4_FMV for May Jun July_NWCR 10 07 03_BNP_0711" xfId="487"/>
    <cellStyle name="_유첨3(서식)_Sch A F 26 05 03 Amend 4_FMV for May Jun July_NWCR 10 07 03_BNP_0711_Open BS Reconciliation_1006" xfId="488"/>
    <cellStyle name="_유첨3(서식)_Sch A F 26 05 03 Amend 4_FMV for May Jun July_Open BS Reconciliation_1006" xfId="489"/>
    <cellStyle name="_유첨3(서식)_Sch A F 26 05 03 Amend 4_Open BS Reconciliation_1006" xfId="490"/>
    <cellStyle name="_이재민과장0206_무형자산상각" xfId="491"/>
    <cellStyle name="_이진우대리(0540725)" xfId="492"/>
    <cellStyle name="_이진우氏0204(2)" xfId="493"/>
    <cellStyle name="_이진우氏0727" xfId="494"/>
    <cellStyle name="_자본 UNIT1" xfId="495"/>
    <cellStyle name="_자회사배당익불산고려(7(1).18)" xfId="496"/>
    <cellStyle name="_재무제표(06년반기말)_Draft" xfId="497"/>
    <cellStyle name="_제조원가 " xfId="498"/>
    <cellStyle name="_지정과제2차심의list" xfId="569"/>
    <cellStyle name="_지정과제2차심의list_1" xfId="570"/>
    <cellStyle name="_지정과제2차심의list_2" xfId="571"/>
    <cellStyle name="_지정과제2차심의list_2_FMV for May Jun July" xfId="572"/>
    <cellStyle name="_지정과제2차심의list_2_FMV for May Jun July_NWCR 10 07 03_BNP_0711" xfId="573"/>
    <cellStyle name="_지정과제2차심의list_2_FMV for May Jun July_NWCR 10 07 03_BNP_0711_Open BS Reconciliation_1006" xfId="574"/>
    <cellStyle name="_지정과제2차심의list_2_FMV for May Jun July_Open BS Reconciliation_1006" xfId="575"/>
    <cellStyle name="_지정과제2차심의list_2_Open BS Reconciliation_1006" xfId="576"/>
    <cellStyle name="_지정과제2차심의list_2_Pro Forma Effects 56 as of April 30 03" xfId="577"/>
    <cellStyle name="_지정과제2차심의list_2_Pro Forma Effects 56 as of April 30 03_FMV for May Jun July" xfId="578"/>
    <cellStyle name="_지정과제2차심의list_2_Pro Forma Effects 56 as of April 30 03_FMV for May Jun July_NWCR 10 07 03_BNP_0711" xfId="579"/>
    <cellStyle name="_지정과제2차심의list_2_Pro Forma Effects 56 as of April 30 03_FMV for May Jun July_NWCR 10 07 03_BNP_0711_Open BS Reconciliation_1006" xfId="580"/>
    <cellStyle name="_지정과제2차심의list_2_Pro Forma Effects 56 as of April 30 03_FMV for May Jun July_Open BS Reconciliation_1006" xfId="581"/>
    <cellStyle name="_지정과제2차심의list_2_Pro Forma Effects 56 as of April 30 03_Open BS Reconciliation_1006" xfId="582"/>
    <cellStyle name="_지정과제2차심의list_2_Pro Forma Effects 62 as of April 30 03_0524_DTT" xfId="583"/>
    <cellStyle name="_지정과제2차심의list_2_Pro Forma Effects 62 as of April 30 03_0524_DTT_FMV for May Jun July" xfId="584"/>
    <cellStyle name="_지정과제2차심의list_2_Pro Forma Effects 62 as of April 30 03_0524_DTT_FMV for May Jun July_NWCR 10 07 03_BNP_0711" xfId="585"/>
    <cellStyle name="_지정과제2차심의list_2_Pro Forma Effects 62 as of April 30 03_0524_DTT_FMV for May Jun July_NWCR 10 07 03_BNP_0711_Open BS Reconciliation_1006" xfId="586"/>
    <cellStyle name="_지정과제2차심의list_2_Pro Forma Effects 62 as of April 30 03_0524_DTT_FMV for May Jun July_Open BS Reconciliation_1006" xfId="587"/>
    <cellStyle name="_지정과제2차심의list_2_Pro Forma Effects 62 as of April 30 03_0524_DTT_Open BS Reconciliation_1006" xfId="588"/>
    <cellStyle name="_지정과제2차심의list_2_Pro Forma Effects 63 as of April 30 03_0524" xfId="589"/>
    <cellStyle name="_지정과제2차심의list_2_Pro Forma Effects 63 as of April 30 03_0524_FMV for May Jun July" xfId="590"/>
    <cellStyle name="_지정과제2차심의list_2_Pro Forma Effects 63 as of April 30 03_0524_FMV for May Jun July_NWCR 10 07 03_BNP_0711" xfId="591"/>
    <cellStyle name="_지정과제2차심의list_2_Pro Forma Effects 63 as of April 30 03_0524_FMV for May Jun July_NWCR 10 07 03_BNP_0711_Open BS Reconciliation_1006" xfId="592"/>
    <cellStyle name="_지정과제2차심의list_2_Pro Forma Effects 63 as of April 30 03_0524_FMV for May Jun July_Open BS Reconciliation_1006" xfId="593"/>
    <cellStyle name="_지정과제2차심의list_2_Pro Forma Effects 63 as of April 30 03_0524_Open BS Reconciliation_1006" xfId="594"/>
    <cellStyle name="_지정과제2차심의list_2_Pro Forma Effects 72 as of April 30 03" xfId="595"/>
    <cellStyle name="_지정과제2차심의list_2_Pro Forma Effects 72 as of April 30 03_NWCR 10 07 03_BNP_0711" xfId="596"/>
    <cellStyle name="_지정과제2차심의list_2_Pro Forma Effects 72 as of April 30 03_NWCR 10 07 03_BNP_0711_Open BS Reconciliation_1006" xfId="597"/>
    <cellStyle name="_지정과제2차심의list_2_Pro Forma Effects 72 as of April 30 03_Open BS Reconciliation_1006" xfId="598"/>
    <cellStyle name="_지정과제2차심의list_2_Sch A F 26 05 03 Amend 4" xfId="599"/>
    <cellStyle name="_지정과제2차심의list_2_Sch A F 26 05 03 Amend 4_FMV for May Jun July" xfId="600"/>
    <cellStyle name="_지정과제2차심의list_2_Sch A F 26 05 03 Amend 4_FMV for May Jun July_NWCR 10 07 03_BNP_0711" xfId="601"/>
    <cellStyle name="_지정과제2차심의list_2_Sch A F 26 05 03 Amend 4_FMV for May Jun July_NWCR 10 07 03_BNP_0711_Open BS Reconciliation_1006" xfId="602"/>
    <cellStyle name="_지정과제2차심의list_2_Sch A F 26 05 03 Amend 4_FMV for May Jun July_Open BS Reconciliation_1006" xfId="603"/>
    <cellStyle name="_지정과제2차심의list_2_Sch A F 26 05 03 Amend 4_Open BS Reconciliation_1006" xfId="604"/>
    <cellStyle name="_지정과제2차심의결과" xfId="499"/>
    <cellStyle name="_지정과제2차심의결과(금액조정후최종)" xfId="500"/>
    <cellStyle name="_지정과제2차심의결과(금액조정후최종)_1" xfId="501"/>
    <cellStyle name="_지정과제2차심의결과(금액조정후최종)_FMV for May Jun July" xfId="502"/>
    <cellStyle name="_지정과제2차심의결과(금액조정후최종)_FMV for May Jun July_NWCR 10 07 03_BNP_0711" xfId="503"/>
    <cellStyle name="_지정과제2차심의결과(금액조정후최종)_FMV for May Jun July_NWCR 10 07 03_BNP_0711_Open BS Reconciliation_1006" xfId="504"/>
    <cellStyle name="_지정과제2차심의결과(금액조정후최종)_FMV for May Jun July_Open BS Reconciliation_1006" xfId="505"/>
    <cellStyle name="_지정과제2차심의결과(금액조정후최종)_Open BS Reconciliation_1006" xfId="506"/>
    <cellStyle name="_지정과제2차심의결과(금액조정후최종)_Pro Forma Effects 56 as of April 30 03" xfId="507"/>
    <cellStyle name="_지정과제2차심의결과(금액조정후최종)_Pro Forma Effects 56 as of April 30 03_FMV for May Jun July" xfId="508"/>
    <cellStyle name="_지정과제2차심의결과(금액조정후최종)_Pro Forma Effects 56 as of April 30 03_FMV for May Jun July_NWCR 10 07 03_BNP_0711" xfId="509"/>
    <cellStyle name="_지정과제2차심의결과(금액조정후최종)_Pro Forma Effects 56 as of April 30 03_FMV for May Jun July_NWCR 10 07 03_BNP_0711_Open BS Reconciliation_1006" xfId="510"/>
    <cellStyle name="_지정과제2차심의결과(금액조정후최종)_Pro Forma Effects 56 as of April 30 03_FMV for May Jun July_Open BS Reconciliation_1006" xfId="511"/>
    <cellStyle name="_지정과제2차심의결과(금액조정후최종)_Pro Forma Effects 56 as of April 30 03_Open BS Reconciliation_1006" xfId="512"/>
    <cellStyle name="_지정과제2차심의결과(금액조정후최종)_Pro Forma Effects 62 as of April 30 03_0524_DTT" xfId="513"/>
    <cellStyle name="_지정과제2차심의결과(금액조정후최종)_Pro Forma Effects 62 as of April 30 03_0524_DTT_FMV for May Jun July" xfId="514"/>
    <cellStyle name="_지정과제2차심의결과(금액조정후최종)_Pro Forma Effects 62 as of April 30 03_0524_DTT_FMV for May Jun July_NWCR 10 07 03_BNP_0711" xfId="515"/>
    <cellStyle name="_지정과제2차심의결과(금액조정후최종)_Pro Forma Effects 62 as of April 30 03_0524_DTT_FMV for May Jun July_NWCR 10 07 03_BNP_0711_Open BS Reconciliation_1006" xfId="516"/>
    <cellStyle name="_지정과제2차심의결과(금액조정후최종)_Pro Forma Effects 62 as of April 30 03_0524_DTT_FMV for May Jun July_Open BS Reconciliation_1006" xfId="517"/>
    <cellStyle name="_지정과제2차심의결과(금액조정후최종)_Pro Forma Effects 62 as of April 30 03_0524_DTT_Open BS Reconciliation_1006" xfId="518"/>
    <cellStyle name="_지정과제2차심의결과(금액조정후최종)_Pro Forma Effects 63 as of April 30 03_0524" xfId="519"/>
    <cellStyle name="_지정과제2차심의결과(금액조정후최종)_Pro Forma Effects 63 as of April 30 03_0524_FMV for May Jun July" xfId="520"/>
    <cellStyle name="_지정과제2차심의결과(금액조정후최종)_Pro Forma Effects 63 as of April 30 03_0524_FMV for May Jun July_NWCR 10 07 03_BNP_0711" xfId="521"/>
    <cellStyle name="_지정과제2차심의결과(금액조정후최종)_Pro Forma Effects 63 as of April 30 03_0524_FMV for May Jun July_NWCR 10 07 03_BNP_0711_Open BS Reconciliation_1006" xfId="522"/>
    <cellStyle name="_지정과제2차심의결과(금액조정후최종)_Pro Forma Effects 63 as of April 30 03_0524_FMV for May Jun July_Open BS Reconciliation_1006" xfId="523"/>
    <cellStyle name="_지정과제2차심의결과(금액조정후최종)_Pro Forma Effects 63 as of April 30 03_0524_Open BS Reconciliation_1006" xfId="524"/>
    <cellStyle name="_지정과제2차심의결과(금액조정후최종)_Pro Forma Effects 72 as of April 30 03" xfId="525"/>
    <cellStyle name="_지정과제2차심의결과(금액조정후최종)_Pro Forma Effects 72 as of April 30 03_NWCR 10 07 03_BNP_0711" xfId="526"/>
    <cellStyle name="_지정과제2차심의결과(금액조정후최종)_Pro Forma Effects 72 as of April 30 03_NWCR 10 07 03_BNP_0711_Open BS Reconciliation_1006" xfId="527"/>
    <cellStyle name="_지정과제2차심의결과(금액조정후최종)_Pro Forma Effects 72 as of April 30 03_Open BS Reconciliation_1006" xfId="528"/>
    <cellStyle name="_지정과제2차심의결과(금액조정후최종)_Sch A F 26 05 03 Amend 4" xfId="529"/>
    <cellStyle name="_지정과제2차심의결과(금액조정후최종)_Sch A F 26 05 03 Amend 4_FMV for May Jun July" xfId="530"/>
    <cellStyle name="_지정과제2차심의결과(금액조정후최종)_Sch A F 26 05 03 Amend 4_FMV for May Jun July_NWCR 10 07 03_BNP_0711" xfId="531"/>
    <cellStyle name="_지정과제2차심의결과(금액조정후최종)_Sch A F 26 05 03 Amend 4_FMV for May Jun July_NWCR 10 07 03_BNP_0711_Open BS Reconciliation_1006" xfId="532"/>
    <cellStyle name="_지정과제2차심의결과(금액조정후최종)_Sch A F 26 05 03 Amend 4_FMV for May Jun July_Open BS Reconciliation_1006" xfId="533"/>
    <cellStyle name="_지정과제2차심의결과(금액조정후최종)_Sch A F 26 05 03 Amend 4_Open BS Reconciliation_1006" xfId="534"/>
    <cellStyle name="_지정과제2차심의결과_1" xfId="535"/>
    <cellStyle name="_지정과제2차심의결과_FMV for May Jun July" xfId="536"/>
    <cellStyle name="_지정과제2차심의결과_FMV for May Jun July_NWCR 10 07 03_BNP_0711" xfId="537"/>
    <cellStyle name="_지정과제2차심의결과_FMV for May Jun July_NWCR 10 07 03_BNP_0711_Open BS Reconciliation_1006" xfId="538"/>
    <cellStyle name="_지정과제2차심의결과_FMV for May Jun July_Open BS Reconciliation_1006" xfId="539"/>
    <cellStyle name="_지정과제2차심의결과_Open BS Reconciliation_1006" xfId="540"/>
    <cellStyle name="_지정과제2차심의결과_Pro Forma Effects 56 as of April 30 03" xfId="541"/>
    <cellStyle name="_지정과제2차심의결과_Pro Forma Effects 56 as of April 30 03_FMV for May Jun July" xfId="542"/>
    <cellStyle name="_지정과제2차심의결과_Pro Forma Effects 56 as of April 30 03_FMV for May Jun July_NWCR 10 07 03_BNP_0711" xfId="543"/>
    <cellStyle name="_지정과제2차심의결과_Pro Forma Effects 56 as of April 30 03_FMV for May Jun July_NWCR 10 07 03_BNP_0711_Open BS Reconciliation_1006" xfId="544"/>
    <cellStyle name="_지정과제2차심의결과_Pro Forma Effects 56 as of April 30 03_FMV for May Jun July_Open BS Reconciliation_1006" xfId="545"/>
    <cellStyle name="_지정과제2차심의결과_Pro Forma Effects 56 as of April 30 03_Open BS Reconciliation_1006" xfId="546"/>
    <cellStyle name="_지정과제2차심의결과_Pro Forma Effects 62 as of April 30 03_0524_DTT" xfId="547"/>
    <cellStyle name="_지정과제2차심의결과_Pro Forma Effects 62 as of April 30 03_0524_DTT_FMV for May Jun July" xfId="548"/>
    <cellStyle name="_지정과제2차심의결과_Pro Forma Effects 62 as of April 30 03_0524_DTT_FMV for May Jun July_NWCR 10 07 03_BNP_0711" xfId="549"/>
    <cellStyle name="_지정과제2차심의결과_Pro Forma Effects 62 as of April 30 03_0524_DTT_FMV for May Jun July_NWCR 10 07 03_BNP_0711_Open BS Reconciliation_1006" xfId="550"/>
    <cellStyle name="_지정과제2차심의결과_Pro Forma Effects 62 as of April 30 03_0524_DTT_FMV for May Jun July_Open BS Reconciliation_1006" xfId="551"/>
    <cellStyle name="_지정과제2차심의결과_Pro Forma Effects 62 as of April 30 03_0524_DTT_Open BS Reconciliation_1006" xfId="552"/>
    <cellStyle name="_지정과제2차심의결과_Pro Forma Effects 63 as of April 30 03_0524" xfId="553"/>
    <cellStyle name="_지정과제2차심의결과_Pro Forma Effects 63 as of April 30 03_0524_FMV for May Jun July" xfId="554"/>
    <cellStyle name="_지정과제2차심의결과_Pro Forma Effects 63 as of April 30 03_0524_FMV for May Jun July_NWCR 10 07 03_BNP_0711" xfId="555"/>
    <cellStyle name="_지정과제2차심의결과_Pro Forma Effects 63 as of April 30 03_0524_FMV for May Jun July_NWCR 10 07 03_BNP_0711_Open BS Reconciliation_1006" xfId="556"/>
    <cellStyle name="_지정과제2차심의결과_Pro Forma Effects 63 as of April 30 03_0524_FMV for May Jun July_Open BS Reconciliation_1006" xfId="557"/>
    <cellStyle name="_지정과제2차심의결과_Pro Forma Effects 63 as of April 30 03_0524_Open BS Reconciliation_1006" xfId="558"/>
    <cellStyle name="_지정과제2차심의결과_Pro Forma Effects 72 as of April 30 03" xfId="559"/>
    <cellStyle name="_지정과제2차심의결과_Pro Forma Effects 72 as of April 30 03_NWCR 10 07 03_BNP_0711" xfId="560"/>
    <cellStyle name="_지정과제2차심의결과_Pro Forma Effects 72 as of April 30 03_NWCR 10 07 03_BNP_0711_Open BS Reconciliation_1006" xfId="561"/>
    <cellStyle name="_지정과제2차심의결과_Pro Forma Effects 72 as of April 30 03_Open BS Reconciliation_1006" xfId="562"/>
    <cellStyle name="_지정과제2차심의결과_Sch A F 26 05 03 Amend 4" xfId="563"/>
    <cellStyle name="_지정과제2차심의결과_Sch A F 26 05 03 Amend 4_FMV for May Jun July" xfId="564"/>
    <cellStyle name="_지정과제2차심의결과_Sch A F 26 05 03 Amend 4_FMV for May Jun July_NWCR 10 07 03_BNP_0711" xfId="565"/>
    <cellStyle name="_지정과제2차심의결과_Sch A F 26 05 03 Amend 4_FMV for May Jun July_NWCR 10 07 03_BNP_0711_Open BS Reconciliation_1006" xfId="566"/>
    <cellStyle name="_지정과제2차심의결과_Sch A F 26 05 03 Amend 4_FMV for May Jun July_Open BS Reconciliation_1006" xfId="567"/>
    <cellStyle name="_지정과제2차심의결과_Sch A F 26 05 03 Amend 4_Open BS Reconciliation_1006" xfId="568"/>
    <cellStyle name="_집중관리(981231)" xfId="605"/>
    <cellStyle name="_집중관리(981231)_1" xfId="606"/>
    <cellStyle name="_집중관리(981231)_1_FMV for May Jun July" xfId="607"/>
    <cellStyle name="_집중관리(981231)_1_FMV for May Jun July_NWCR 10 07 03_BNP_0711" xfId="608"/>
    <cellStyle name="_집중관리(981231)_1_FMV for May Jun July_NWCR 10 07 03_BNP_0711_Open BS Reconciliation_1006" xfId="609"/>
    <cellStyle name="_집중관리(981231)_1_FMV for May Jun July_Open BS Reconciliation_1006" xfId="610"/>
    <cellStyle name="_집중관리(981231)_1_Open BS Reconciliation_1006" xfId="611"/>
    <cellStyle name="_집중관리(981231)_1_Pro Forma Effects 56 as of April 30 03" xfId="612"/>
    <cellStyle name="_집중관리(981231)_1_Pro Forma Effects 56 as of April 30 03_FMV for May Jun July" xfId="613"/>
    <cellStyle name="_집중관리(981231)_1_Pro Forma Effects 56 as of April 30 03_FMV for May Jun July_NWCR 10 07 03_BNP_0711" xfId="614"/>
    <cellStyle name="_집중관리(981231)_1_Pro Forma Effects 56 as of April 30 03_FMV for May Jun July_NWCR 10 07 03_BNP_0711_Open BS Reconciliation_1006" xfId="615"/>
    <cellStyle name="_집중관리(981231)_1_Pro Forma Effects 56 as of April 30 03_FMV for May Jun July_Open BS Reconciliation_1006" xfId="616"/>
    <cellStyle name="_집중관리(981231)_1_Pro Forma Effects 56 as of April 30 03_Open BS Reconciliation_1006" xfId="617"/>
    <cellStyle name="_집중관리(981231)_1_Pro Forma Effects 62 as of April 30 03_0524_DTT" xfId="618"/>
    <cellStyle name="_집중관리(981231)_1_Pro Forma Effects 62 as of April 30 03_0524_DTT_FMV for May Jun July" xfId="619"/>
    <cellStyle name="_집중관리(981231)_1_Pro Forma Effects 62 as of April 30 03_0524_DTT_FMV for May Jun July_NWCR 10 07 03_BNP_0711" xfId="620"/>
    <cellStyle name="_집중관리(981231)_1_Pro Forma Effects 62 as of April 30 03_0524_DTT_FMV for May Jun July_NWCR 10 07 03_BNP_0711_Open BS Reconciliation_1006" xfId="621"/>
    <cellStyle name="_집중관리(981231)_1_Pro Forma Effects 62 as of April 30 03_0524_DTT_FMV for May Jun July_Open BS Reconciliation_1006" xfId="622"/>
    <cellStyle name="_집중관리(981231)_1_Pro Forma Effects 62 as of April 30 03_0524_DTT_Open BS Reconciliation_1006" xfId="623"/>
    <cellStyle name="_집중관리(981231)_1_Pro Forma Effects 63 as of April 30 03_0524" xfId="624"/>
    <cellStyle name="_집중관리(981231)_1_Pro Forma Effects 63 as of April 30 03_0524_FMV for May Jun July" xfId="625"/>
    <cellStyle name="_집중관리(981231)_1_Pro Forma Effects 63 as of April 30 03_0524_FMV for May Jun July_NWCR 10 07 03_BNP_0711" xfId="626"/>
    <cellStyle name="_집중관리(981231)_1_Pro Forma Effects 63 as of April 30 03_0524_FMV for May Jun July_NWCR 10 07 03_BNP_0711_Open BS Reconciliation_1006" xfId="627"/>
    <cellStyle name="_집중관리(981231)_1_Pro Forma Effects 63 as of April 30 03_0524_FMV for May Jun July_Open BS Reconciliation_1006" xfId="628"/>
    <cellStyle name="_집중관리(981231)_1_Pro Forma Effects 63 as of April 30 03_0524_Open BS Reconciliation_1006" xfId="629"/>
    <cellStyle name="_집중관리(981231)_1_Pro Forma Effects 72 as of April 30 03" xfId="630"/>
    <cellStyle name="_집중관리(981231)_1_Pro Forma Effects 72 as of April 30 03_NWCR 10 07 03_BNP_0711" xfId="631"/>
    <cellStyle name="_집중관리(981231)_1_Pro Forma Effects 72 as of April 30 03_NWCR 10 07 03_BNP_0711_Open BS Reconciliation_1006" xfId="632"/>
    <cellStyle name="_집중관리(981231)_1_Pro Forma Effects 72 as of April 30 03_Open BS Reconciliation_1006" xfId="633"/>
    <cellStyle name="_집중관리(981231)_1_Sch A F 26 05 03 Amend 4" xfId="634"/>
    <cellStyle name="_집중관리(981231)_1_Sch A F 26 05 03 Amend 4_FMV for May Jun July" xfId="635"/>
    <cellStyle name="_집중관리(981231)_1_Sch A F 26 05 03 Amend 4_FMV for May Jun July_NWCR 10 07 03_BNP_0711" xfId="636"/>
    <cellStyle name="_집중관리(981231)_1_Sch A F 26 05 03 Amend 4_FMV for May Jun July_NWCR 10 07 03_BNP_0711_Open BS Reconciliation_1006" xfId="637"/>
    <cellStyle name="_집중관리(981231)_1_Sch A F 26 05 03 Amend 4_FMV for May Jun July_Open BS Reconciliation_1006" xfId="638"/>
    <cellStyle name="_집중관리(981231)_1_Sch A F 26 05 03 Amend 4_Open BS Reconciliation_1006" xfId="639"/>
    <cellStyle name="_집중관리(지정과제및 양식)" xfId="640"/>
    <cellStyle name="_집중관리(지정과제및 양식)_1" xfId="641"/>
    <cellStyle name="_집중관리(지정과제및 양식)_FMV for May Jun July" xfId="642"/>
    <cellStyle name="_집중관리(지정과제및 양식)_FMV for May Jun July_NWCR 10 07 03_BNP_0711" xfId="643"/>
    <cellStyle name="_집중관리(지정과제및 양식)_FMV for May Jun July_NWCR 10 07 03_BNP_0711_Open BS Reconciliation_1006" xfId="644"/>
    <cellStyle name="_집중관리(지정과제및 양식)_FMV for May Jun July_Open BS Reconciliation_1006" xfId="645"/>
    <cellStyle name="_집중관리(지정과제및 양식)_Open BS Reconciliation_1006" xfId="646"/>
    <cellStyle name="_집중관리(지정과제및 양식)_Pro Forma Effects 56 as of April 30 03" xfId="647"/>
    <cellStyle name="_집중관리(지정과제및 양식)_Pro Forma Effects 56 as of April 30 03_FMV for May Jun July" xfId="648"/>
    <cellStyle name="_집중관리(지정과제및 양식)_Pro Forma Effects 56 as of April 30 03_FMV for May Jun July_NWCR 10 07 03_BNP_0711" xfId="649"/>
    <cellStyle name="_집중관리(지정과제및 양식)_Pro Forma Effects 56 as of April 30 03_FMV for May Jun July_NWCR 10 07 03_BNP_0711_Open BS Reconciliation_1006" xfId="650"/>
    <cellStyle name="_집중관리(지정과제및 양식)_Pro Forma Effects 56 as of April 30 03_FMV for May Jun July_Open BS Reconciliation_1006" xfId="651"/>
    <cellStyle name="_집중관리(지정과제및 양식)_Pro Forma Effects 56 as of April 30 03_Open BS Reconciliation_1006" xfId="652"/>
    <cellStyle name="_집중관리(지정과제및 양식)_Pro Forma Effects 62 as of April 30 03_0524_DTT" xfId="653"/>
    <cellStyle name="_집중관리(지정과제및 양식)_Pro Forma Effects 62 as of April 30 03_0524_DTT_FMV for May Jun July" xfId="654"/>
    <cellStyle name="_집중관리(지정과제및 양식)_Pro Forma Effects 62 as of April 30 03_0524_DTT_FMV for May Jun July_NWCR 10 07 03_BNP_0711" xfId="655"/>
    <cellStyle name="_집중관리(지정과제및 양식)_Pro Forma Effects 62 as of April 30 03_0524_DTT_FMV for May Jun July_NWCR 10 07 03_BNP_0711_Open BS Reconciliation_1006" xfId="656"/>
    <cellStyle name="_집중관리(지정과제및 양식)_Pro Forma Effects 62 as of April 30 03_0524_DTT_FMV for May Jun July_Open BS Reconciliation_1006" xfId="657"/>
    <cellStyle name="_집중관리(지정과제및 양식)_Pro Forma Effects 62 as of April 30 03_0524_DTT_Open BS Reconciliation_1006" xfId="658"/>
    <cellStyle name="_집중관리(지정과제및 양식)_Pro Forma Effects 63 as of April 30 03_0524" xfId="659"/>
    <cellStyle name="_집중관리(지정과제및 양식)_Pro Forma Effects 63 as of April 30 03_0524_FMV for May Jun July" xfId="660"/>
    <cellStyle name="_집중관리(지정과제및 양식)_Pro Forma Effects 63 as of April 30 03_0524_FMV for May Jun July_NWCR 10 07 03_BNP_0711" xfId="661"/>
    <cellStyle name="_집중관리(지정과제및 양식)_Pro Forma Effects 63 as of April 30 03_0524_FMV for May Jun July_NWCR 10 07 03_BNP_0711_Open BS Reconciliation_1006" xfId="662"/>
    <cellStyle name="_집중관리(지정과제및 양식)_Pro Forma Effects 63 as of April 30 03_0524_FMV for May Jun July_Open BS Reconciliation_1006" xfId="663"/>
    <cellStyle name="_집중관리(지정과제및 양식)_Pro Forma Effects 63 as of April 30 03_0524_Open BS Reconciliation_1006" xfId="664"/>
    <cellStyle name="_집중관리(지정과제및 양식)_Pro Forma Effects 72 as of April 30 03" xfId="665"/>
    <cellStyle name="_집중관리(지정과제및 양식)_Pro Forma Effects 72 as of April 30 03_NWCR 10 07 03_BNP_0711" xfId="666"/>
    <cellStyle name="_집중관리(지정과제및 양식)_Pro Forma Effects 72 as of April 30 03_NWCR 10 07 03_BNP_0711_Open BS Reconciliation_1006" xfId="667"/>
    <cellStyle name="_집중관리(지정과제및 양식)_Pro Forma Effects 72 as of April 30 03_Open BS Reconciliation_1006" xfId="668"/>
    <cellStyle name="_집중관리(지정과제및 양식)_Sch A F 26 05 03 Amend 4" xfId="669"/>
    <cellStyle name="_집중관리(지정과제및 양식)_Sch A F 26 05 03 Amend 4_FMV for May Jun July" xfId="670"/>
    <cellStyle name="_집중관리(지정과제및 양식)_Sch A F 26 05 03 Amend 4_FMV for May Jun July_NWCR 10 07 03_BNP_0711" xfId="671"/>
    <cellStyle name="_집중관리(지정과제및 양식)_Sch A F 26 05 03 Amend 4_FMV for May Jun July_NWCR 10 07 03_BNP_0711_Open BS Reconciliation_1006" xfId="672"/>
    <cellStyle name="_집중관리(지정과제및 양식)_Sch A F 26 05 03 Amend 4_FMV for May Jun July_Open BS Reconciliation_1006" xfId="673"/>
    <cellStyle name="_집중관리(지정과제및 양식)_Sch A F 26 05 03 Amend 4_Open BS Reconciliation_1006" xfId="674"/>
    <cellStyle name="_퇴직금추계액(070331)" xfId="675"/>
    <cellStyle name="_퇴직금추계액(20070630)" xfId="676"/>
    <cellStyle name="_퇴직금추계액(20070930)-최종" xfId="677"/>
    <cellStyle name="_판관,제조경비" xfId="678"/>
    <cellStyle name="_판관비 LS" xfId="679"/>
    <cellStyle name="_한아시스템(현금흐름표포함)" xfId="680"/>
    <cellStyle name="_해태음료(현금정산표)" xfId="681"/>
    <cellStyle name="_현금흐름정산표" xfId="682"/>
    <cellStyle name="_현금흐름표 (2005년)" xfId="683"/>
    <cellStyle name="_현금흐름표(비현금거래내역 포함)" xfId="684"/>
    <cellStyle name="’E‰Y [0.00]_laroux" xfId="735"/>
    <cellStyle name="’E‰Y_laroux" xfId="736"/>
    <cellStyle name="￡Currency [0]" xfId="739"/>
    <cellStyle name="￡Currency [1]" xfId="740"/>
    <cellStyle name="￡Currency [2]" xfId="741"/>
    <cellStyle name="￡Currency [p]" xfId="742"/>
    <cellStyle name="￡Currency [p2]" xfId="743"/>
    <cellStyle name="￡Pounds" xfId="744"/>
    <cellStyle name="¤@?e_TEST-1 " xfId="745"/>
    <cellStyle name="=today()" xfId="737"/>
    <cellStyle name="△서식" xfId="738"/>
    <cellStyle name="°iA¤Aa·A2_10¿u2WA¸ºI " xfId="746"/>
    <cellStyle name="•W€_DEVSCH" xfId="747"/>
    <cellStyle name="æøè [0.00" xfId="1181"/>
    <cellStyle name="æøè_produ" xfId="1182"/>
    <cellStyle name="êý [0.00]_pr" xfId="3004"/>
    <cellStyle name="êý_product d" xfId="3005"/>
    <cellStyle name="W?_BOOKSHIP_½ÇÀûÇöÈ² " xfId="3263"/>
    <cellStyle name="w_bookship" xfId="3266"/>
    <cellStyle name="0" xfId="748"/>
    <cellStyle name="0,0_x000d__x000a_NA_x000d__x000a_" xfId="749"/>
    <cellStyle name="0.0" xfId="750"/>
    <cellStyle name="0_(C) 5296 외화유가증권(주식)의 워크시트" xfId="751"/>
    <cellStyle name="0_2007.03 외화부문결산자료1948" xfId="752"/>
    <cellStyle name="0_5280-4 자본조정(지분법)(0603)의 워크시트" xfId="753"/>
    <cellStyle name="0_현금흐름표설계_변환" xfId="754"/>
    <cellStyle name="0뾍R_x0005_?뾍b_x0005_" xfId="755"/>
    <cellStyle name="16ictONiIe4PXBkWMyPCb5O" xfId="756"/>
    <cellStyle name="19990216" xfId="757"/>
    <cellStyle name="¹éºðà²" xfId="758"/>
    <cellStyle name="¹eºÐA²_AIAIC°AuCoE² " xfId="759"/>
    <cellStyle name="¹éºÐÀ²_ÀÏÀÏÇ°ÁúÇöÈ² " xfId="760"/>
    <cellStyle name="20% - 强调文字颜色 1" xfId="763"/>
    <cellStyle name="20% - 强调文字颜色 2" xfId="764"/>
    <cellStyle name="20% - 强调文字颜色 3" xfId="765"/>
    <cellStyle name="20% - 强调文字颜色 4" xfId="766"/>
    <cellStyle name="20% - 强调文字颜色 5" xfId="767"/>
    <cellStyle name="20% - 强调文字颜色 6" xfId="768"/>
    <cellStyle name="20% - 강조색1" xfId="1" builtinId="30" customBuiltin="1"/>
    <cellStyle name="20% - 강조색1 10" xfId="3328"/>
    <cellStyle name="20% - 강조색1 11" xfId="3344"/>
    <cellStyle name="20% - 강조색1 12" xfId="3360"/>
    <cellStyle name="20% - 강조색1 2" xfId="2"/>
    <cellStyle name="20% - 강조색1 3" xfId="132"/>
    <cellStyle name="20% - 강조색1 4" xfId="108"/>
    <cellStyle name="20% - 강조색1 4 2" xfId="235"/>
    <cellStyle name="20% - 강조색1 5" xfId="177"/>
    <cellStyle name="20% - 강조색1 6" xfId="190"/>
    <cellStyle name="20% - 강조색1 7" xfId="250"/>
    <cellStyle name="20% - 강조색1 8" xfId="3297"/>
    <cellStyle name="20% - 강조색1 9" xfId="3312"/>
    <cellStyle name="20% - 강조색2" xfId="3" builtinId="34" customBuiltin="1"/>
    <cellStyle name="20% - 강조색2 10" xfId="3330"/>
    <cellStyle name="20% - 강조색2 11" xfId="3346"/>
    <cellStyle name="20% - 강조색2 12" xfId="3362"/>
    <cellStyle name="20% - 강조색2 2" xfId="4"/>
    <cellStyle name="20% - 강조색2 3" xfId="133"/>
    <cellStyle name="20% - 강조색2 4" xfId="112"/>
    <cellStyle name="20% - 강조색2 4 2" xfId="237"/>
    <cellStyle name="20% - 강조색2 5" xfId="179"/>
    <cellStyle name="20% - 강조색2 6" xfId="199"/>
    <cellStyle name="20% - 강조색2 7" xfId="252"/>
    <cellStyle name="20% - 강조색2 8" xfId="3299"/>
    <cellStyle name="20% - 강조색2 9" xfId="3314"/>
    <cellStyle name="20% - 강조색3" xfId="5" builtinId="38" customBuiltin="1"/>
    <cellStyle name="20% - 강조색3 10" xfId="3332"/>
    <cellStyle name="20% - 강조색3 11" xfId="3348"/>
    <cellStyle name="20% - 강조색3 12" xfId="3364"/>
    <cellStyle name="20% - 강조색3 2" xfId="6"/>
    <cellStyle name="20% - 강조색3 3" xfId="134"/>
    <cellStyle name="20% - 강조색3 4" xfId="116"/>
    <cellStyle name="20% - 강조색3 4 2" xfId="239"/>
    <cellStyle name="20% - 강조색3 5" xfId="181"/>
    <cellStyle name="20% - 강조색3 6" xfId="195"/>
    <cellStyle name="20% - 강조색3 7" xfId="254"/>
    <cellStyle name="20% - 강조색3 8" xfId="3301"/>
    <cellStyle name="20% - 강조색3 9" xfId="3316"/>
    <cellStyle name="20% - 강조색4" xfId="7" builtinId="42" customBuiltin="1"/>
    <cellStyle name="20% - 강조색4 10" xfId="3334"/>
    <cellStyle name="20% - 강조색4 11" xfId="3350"/>
    <cellStyle name="20% - 강조색4 12" xfId="3366"/>
    <cellStyle name="20% - 강조색4 2" xfId="8"/>
    <cellStyle name="20% - 강조색4 3" xfId="135"/>
    <cellStyle name="20% - 강조색4 4" xfId="120"/>
    <cellStyle name="20% - 강조색4 4 2" xfId="241"/>
    <cellStyle name="20% - 강조색4 5" xfId="183"/>
    <cellStyle name="20% - 강조색4 6" xfId="191"/>
    <cellStyle name="20% - 강조색4 7" xfId="256"/>
    <cellStyle name="20% - 강조색4 8" xfId="3303"/>
    <cellStyle name="20% - 강조색4 9" xfId="3318"/>
    <cellStyle name="20% - 강조색5" xfId="9" builtinId="46" customBuiltin="1"/>
    <cellStyle name="20% - 강조색5 10" xfId="3336"/>
    <cellStyle name="20% - 강조색5 11" xfId="3352"/>
    <cellStyle name="20% - 강조색5 12" xfId="3368"/>
    <cellStyle name="20% - 강조색5 2" xfId="10"/>
    <cellStyle name="20% - 강조색5 3" xfId="136"/>
    <cellStyle name="20% - 강조색5 4" xfId="124"/>
    <cellStyle name="20% - 강조색5 4 2" xfId="243"/>
    <cellStyle name="20% - 강조색5 5" xfId="185"/>
    <cellStyle name="20% - 강조색5 6" xfId="202"/>
    <cellStyle name="20% - 강조색5 7" xfId="258"/>
    <cellStyle name="20% - 강조색5 8" xfId="3305"/>
    <cellStyle name="20% - 강조색5 9" xfId="3320"/>
    <cellStyle name="20% - 강조색6" xfId="11" builtinId="50" customBuiltin="1"/>
    <cellStyle name="20% - 강조색6 10" xfId="3338"/>
    <cellStyle name="20% - 강조색6 11" xfId="3354"/>
    <cellStyle name="20% - 강조색6 12" xfId="3370"/>
    <cellStyle name="20% - 강조색6 2" xfId="12"/>
    <cellStyle name="20% - 강조색6 3" xfId="137"/>
    <cellStyle name="20% - 강조색6 4" xfId="128"/>
    <cellStyle name="20% - 강조색6 4 2" xfId="245"/>
    <cellStyle name="20% - 강조색6 5" xfId="187"/>
    <cellStyle name="20% - 강조색6 6" xfId="198"/>
    <cellStyle name="20% - 강조색6 7" xfId="260"/>
    <cellStyle name="20% - 강조색6 8" xfId="3307"/>
    <cellStyle name="20% - 강조색6 9" xfId="3322"/>
    <cellStyle name="3_99매출" xfId="769"/>
    <cellStyle name="40% - 强调文字颜色 1" xfId="770"/>
    <cellStyle name="40% - 强调文字颜色 2" xfId="771"/>
    <cellStyle name="40% - 强调文字颜色 3" xfId="772"/>
    <cellStyle name="40% - 强调文字颜色 4" xfId="773"/>
    <cellStyle name="40% - 强调文字颜色 5" xfId="774"/>
    <cellStyle name="40% - 强调文字颜色 6" xfId="775"/>
    <cellStyle name="40% - 강조색1" xfId="13" builtinId="31" customBuiltin="1"/>
    <cellStyle name="40% - 강조색1 10" xfId="3329"/>
    <cellStyle name="40% - 강조색1 11" xfId="3345"/>
    <cellStyle name="40% - 강조색1 12" xfId="3361"/>
    <cellStyle name="40% - 강조색1 2" xfId="14"/>
    <cellStyle name="40% - 강조색1 3" xfId="138"/>
    <cellStyle name="40% - 강조색1 4" xfId="109"/>
    <cellStyle name="40% - 강조색1 4 2" xfId="236"/>
    <cellStyle name="40% - 강조색1 5" xfId="178"/>
    <cellStyle name="40% - 강조색1 6" xfId="194"/>
    <cellStyle name="40% - 강조색1 7" xfId="251"/>
    <cellStyle name="40% - 강조색1 8" xfId="3298"/>
    <cellStyle name="40% - 강조색1 9" xfId="3313"/>
    <cellStyle name="40% - 강조색2" xfId="15" builtinId="35" customBuiltin="1"/>
    <cellStyle name="40% - 강조색2 10" xfId="3331"/>
    <cellStyle name="40% - 강조색2 11" xfId="3347"/>
    <cellStyle name="40% - 강조색2 12" xfId="3363"/>
    <cellStyle name="40% - 강조색2 2" xfId="16"/>
    <cellStyle name="40% - 강조색2 3" xfId="139"/>
    <cellStyle name="40% - 강조색2 4" xfId="113"/>
    <cellStyle name="40% - 강조색2 4 2" xfId="238"/>
    <cellStyle name="40% - 강조색2 5" xfId="180"/>
    <cellStyle name="40% - 강조색2 6" xfId="201"/>
    <cellStyle name="40% - 강조색2 7" xfId="253"/>
    <cellStyle name="40% - 강조색2 8" xfId="3300"/>
    <cellStyle name="40% - 강조색2 9" xfId="3315"/>
    <cellStyle name="40% - 강조색3" xfId="17" builtinId="39" customBuiltin="1"/>
    <cellStyle name="40% - 강조색3 10" xfId="3333"/>
    <cellStyle name="40% - 강조색3 11" xfId="3349"/>
    <cellStyle name="40% - 강조색3 12" xfId="3365"/>
    <cellStyle name="40% - 강조색3 2" xfId="18"/>
    <cellStyle name="40% - 강조색3 3" xfId="140"/>
    <cellStyle name="40% - 강조색3 4" xfId="117"/>
    <cellStyle name="40% - 강조색3 4 2" xfId="240"/>
    <cellStyle name="40% - 강조색3 5" xfId="182"/>
    <cellStyle name="40% - 강조색3 6" xfId="197"/>
    <cellStyle name="40% - 강조색3 7" xfId="255"/>
    <cellStyle name="40% - 강조색3 8" xfId="3302"/>
    <cellStyle name="40% - 강조색3 9" xfId="3317"/>
    <cellStyle name="40% - 강조색4" xfId="19" builtinId="43" customBuiltin="1"/>
    <cellStyle name="40% - 강조색4 10" xfId="3335"/>
    <cellStyle name="40% - 강조색4 11" xfId="3351"/>
    <cellStyle name="40% - 강조색4 12" xfId="3367"/>
    <cellStyle name="40% - 강조색4 2" xfId="20"/>
    <cellStyle name="40% - 강조색4 3" xfId="141"/>
    <cellStyle name="40% - 강조색4 4" xfId="121"/>
    <cellStyle name="40% - 강조색4 4 2" xfId="242"/>
    <cellStyle name="40% - 강조색4 5" xfId="184"/>
    <cellStyle name="40% - 강조색4 6" xfId="193"/>
    <cellStyle name="40% - 강조색4 7" xfId="257"/>
    <cellStyle name="40% - 강조색4 8" xfId="3304"/>
    <cellStyle name="40% - 강조색4 9" xfId="3319"/>
    <cellStyle name="40% - 강조색5" xfId="21" builtinId="47" customBuiltin="1"/>
    <cellStyle name="40% - 강조색5 10" xfId="3337"/>
    <cellStyle name="40% - 강조색5 11" xfId="3353"/>
    <cellStyle name="40% - 강조색5 12" xfId="3369"/>
    <cellStyle name="40% - 강조색5 2" xfId="22"/>
    <cellStyle name="40% - 강조색5 3" xfId="142"/>
    <cellStyle name="40% - 강조색5 4" xfId="125"/>
    <cellStyle name="40% - 강조색5 4 2" xfId="244"/>
    <cellStyle name="40% - 강조색5 5" xfId="186"/>
    <cellStyle name="40% - 강조색5 6" xfId="200"/>
    <cellStyle name="40% - 강조색5 7" xfId="259"/>
    <cellStyle name="40% - 강조색5 8" xfId="3306"/>
    <cellStyle name="40% - 강조색5 9" xfId="3321"/>
    <cellStyle name="40% - 강조색6" xfId="23" builtinId="51" customBuiltin="1"/>
    <cellStyle name="40% - 강조색6 10" xfId="3339"/>
    <cellStyle name="40% - 강조색6 11" xfId="3355"/>
    <cellStyle name="40% - 강조색6 12" xfId="3371"/>
    <cellStyle name="40% - 강조색6 2" xfId="24"/>
    <cellStyle name="40% - 강조색6 3" xfId="143"/>
    <cellStyle name="40% - 강조색6 4" xfId="129"/>
    <cellStyle name="40% - 강조색6 4 2" xfId="246"/>
    <cellStyle name="40% - 강조색6 5" xfId="188"/>
    <cellStyle name="40% - 강조색6 6" xfId="196"/>
    <cellStyle name="40% - 강조색6 7" xfId="261"/>
    <cellStyle name="40% - 강조색6 8" xfId="3308"/>
    <cellStyle name="40% - 강조색6 9" xfId="3323"/>
    <cellStyle name="60% - 强调文字颜色 1" xfId="776"/>
    <cellStyle name="60% - 强调文字颜色 2" xfId="777"/>
    <cellStyle name="60% - 强调文字颜色 3" xfId="778"/>
    <cellStyle name="60% - 强调文字颜色 4" xfId="779"/>
    <cellStyle name="60% - 强调文字颜色 5" xfId="780"/>
    <cellStyle name="60% - 强调文字颜色 6" xfId="781"/>
    <cellStyle name="60% - 강조색1" xfId="25" builtinId="32" customBuiltin="1"/>
    <cellStyle name="60% - 강조색1 2" xfId="26"/>
    <cellStyle name="60% - 강조색1 3" xfId="144"/>
    <cellStyle name="60% - 강조색1 4" xfId="110"/>
    <cellStyle name="60% - 강조색1 5" xfId="192"/>
    <cellStyle name="60% - 강조색2" xfId="27" builtinId="36" customBuiltin="1"/>
    <cellStyle name="60% - 강조색2 2" xfId="28"/>
    <cellStyle name="60% - 강조색2 3" xfId="145"/>
    <cellStyle name="60% - 강조색2 4" xfId="114"/>
    <cellStyle name="60% - 강조색2 5" xfId="203"/>
    <cellStyle name="60% - 강조색3" xfId="29" builtinId="40" customBuiltin="1"/>
    <cellStyle name="60% - 강조색3 2" xfId="30"/>
    <cellStyle name="60% - 강조색3 3" xfId="146"/>
    <cellStyle name="60% - 강조색3 4" xfId="118"/>
    <cellStyle name="60% - 강조색3 5" xfId="204"/>
    <cellStyle name="60% - 강조색4" xfId="31" builtinId="44" customBuiltin="1"/>
    <cellStyle name="60% - 강조색4 2" xfId="32"/>
    <cellStyle name="60% - 강조색4 3" xfId="147"/>
    <cellStyle name="60% - 강조색4 4" xfId="122"/>
    <cellStyle name="60% - 강조색4 5" xfId="205"/>
    <cellStyle name="60% - 강조색5" xfId="33" builtinId="48" customBuiltin="1"/>
    <cellStyle name="60% - 강조색5 2" xfId="34"/>
    <cellStyle name="60% - 강조색5 3" xfId="148"/>
    <cellStyle name="60% - 강조색5 4" xfId="126"/>
    <cellStyle name="60% - 강조색5 5" xfId="206"/>
    <cellStyle name="60% - 강조색6" xfId="35" builtinId="52" customBuiltin="1"/>
    <cellStyle name="60% - 강조색6 2" xfId="36"/>
    <cellStyle name="60% - 강조색6 3" xfId="149"/>
    <cellStyle name="60% - 강조색6 4" xfId="130"/>
    <cellStyle name="60% - 강조색6 5" xfId="207"/>
    <cellStyle name="Ⅰ" xfId="761"/>
    <cellStyle name="Ⅰ_현금흐름표설계_변환" xfId="762"/>
    <cellStyle name="A¡§¡©¡Ë¡þ¡ËO [0]_10¡Ë?u2AO " xfId="983"/>
    <cellStyle name="A¡§¡©¡Ë¡þ¡ËO_10¡Ë?u2AO " xfId="984"/>
    <cellStyle name="A¡§¡ⓒ¡E¡þ¡EO [0]_AO¡§uRCN￠R¨uU " xfId="985"/>
    <cellStyle name="A¡§¡ⓒ¡E¡þ¡EO_AO¡§uRCN￠R¨uU " xfId="986"/>
    <cellStyle name="A¨­???? [0]_2000¨?OER " xfId="987"/>
    <cellStyle name="A¨­????_2000¨?OER " xfId="988"/>
    <cellStyle name="A¨­￠￢￠O [0]_¡ÆⓒªAaAaAo(97)" xfId="989"/>
    <cellStyle name="A¨­¢¬¢Ò [0]_2000¨ùOER " xfId="990"/>
    <cellStyle name="A¨­￠￢￠O [0]_C¡IAo_AoAUAy¡ÆeC¡I " xfId="991"/>
    <cellStyle name="A¨­￠￢￠O_¡ÆⓒªAaAaAo(97)" xfId="992"/>
    <cellStyle name="A¨­¢¬¢Ò_2000¨ùOER " xfId="993"/>
    <cellStyle name="A¨­￠￢￠O_AoAUAy¡ÆeC¡I " xfId="994"/>
    <cellStyle name="aa" xfId="995"/>
    <cellStyle name="Actual Date" xfId="996"/>
    <cellStyle name="Åëè­" xfId="997"/>
    <cellStyle name="Åëè­ [0]" xfId="998"/>
    <cellStyle name="AeE­ [0]_¡U¾EU￢ A¾COºn±³ " xfId="999"/>
    <cellStyle name="ÅëÈ­ [0]_¸ÅÃâ°ü·Ã¾ç½Ä" xfId="1000"/>
    <cellStyle name="AeE­ [0]_¸e´a¹Y¿ø" xfId="1001"/>
    <cellStyle name="ÅëÈ­ [0]_¸é´ã¹Ý¿ø" xfId="1002"/>
    <cellStyle name="AeE­ [0]_¸e´a¹Y¿ø_¸e´a¹Y¿ø" xfId="1003"/>
    <cellStyle name="ÅëÈ­ [0]_¸é´ã¹Ý¿ø_¸é´ã¹Ý¿ø" xfId="1004"/>
    <cellStyle name="AeE­ [0]_¸e´a¹Y¿ø_¸e´a¹Y¿ø_Borrowing as of 2003.7.31" xfId="1009"/>
    <cellStyle name="ÅëÈ­ [0]_¸é´ã¹Ý¿ø_¸é´ã¹Ý¿ø_Borrowing as of 2003.7.31" xfId="1010"/>
    <cellStyle name="AeE­ [0]_¸e´a¹Y¿ø_¸e´a¹Y¿ø_securi_schedule" xfId="1011"/>
    <cellStyle name="ÅëÈ­ [0]_¸é´ã¹Ý¿ø_¸é´ã¹Ý¿ø_securi_schedule" xfId="1012"/>
    <cellStyle name="AeE­ [0]_¸e´a¹Y¿ø_¸e´a¹Y¿ø_제외자산리스트_0725" xfId="1005"/>
    <cellStyle name="ÅëÈ­ [0]_¸é´ã¹Ý¿ø_¸é´ã¹Ý¿ø_제외자산리스트_0725" xfId="1006"/>
    <cellStyle name="AeE­ [0]_¸e´a¹Y¿ø_¸e´a¹Y¿ø_현가평가_choi" xfId="1007"/>
    <cellStyle name="ÅëÈ­ [0]_¸é´ã¹Ý¿ø_¸é´ã¹Ý¿ø_현가평가_choi" xfId="1008"/>
    <cellStyle name="AeE­ [0]_¸e´a¹Y¿ø_≫o´a¹Y¿ø" xfId="1013"/>
    <cellStyle name="ÅëÈ­ [0]_¸é´ã¹Ý¿ø_현가평가_choi" xfId="1014"/>
    <cellStyle name="AeE­ [0]_±¹³≫¿μ¾÷" xfId="1015"/>
    <cellStyle name="ÅëÈ­ [0]_±â¾ÈÁö" xfId="1016"/>
    <cellStyle name="AeE­ [0]_±aA¸" xfId="1017"/>
    <cellStyle name="ÅëÈ­ [0]_°ü¸®Ç×¸ñ_¾÷Á¾º° " xfId="1018"/>
    <cellStyle name="AeE­ [0]_¾c½A " xfId="1019"/>
    <cellStyle name="ÅëÈ­ [0]_¹ÝÀå_현가평가_choi" xfId="1020"/>
    <cellStyle name="AeE­ [0]_Ao¿ªE¸¼o_1" xfId="1021"/>
    <cellStyle name="ÅëÈ­ [0]_Áö¿ªÈ¸¼ö_1" xfId="1022"/>
    <cellStyle name="AeE­ [0]_Ao¿ªE¸¼o_1_Borrowing as of 2003.7.31" xfId="1027"/>
    <cellStyle name="ÅëÈ­ [0]_Áö¿ªÈ¸¼ö_1_Borrowing as of 2003.7.31" xfId="1028"/>
    <cellStyle name="AeE­ [0]_Ao¿ªE¸¼o_1_securi_schedule" xfId="1029"/>
    <cellStyle name="ÅëÈ­ [0]_Áö¿ªÈ¸¼ö_1_securi_schedule" xfId="1030"/>
    <cellStyle name="AeE­ [0]_Ao¿ªE¸¼o_1_제외자산리스트_0725" xfId="1023"/>
    <cellStyle name="ÅëÈ­ [0]_Áö¿ªÈ¸¼ö_1_제외자산리스트_0725" xfId="1024"/>
    <cellStyle name="AeE­ [0]_Ao¿ªE¸¼o_1_현가평가_choi" xfId="1025"/>
    <cellStyle name="ÅëÈ­ [0]_Áö¿ªÈ¸¼ö_1_현가평가_choi" xfId="1026"/>
    <cellStyle name="AeE­ [0]_Ao¿ªE¸¼o_Borrowing as of 2003.7.31" xfId="1035"/>
    <cellStyle name="ÅëÈ­ [0]_Áö¿ªÈ¸¼ö_Borrowing as of 2003.7.31" xfId="1036"/>
    <cellStyle name="AeE­ [0]_Ao¿ªE¸¼o_securi_schedule" xfId="1037"/>
    <cellStyle name="ÅëÈ­ [0]_Áö¿ªÈ¸¼ö_securi_schedule" xfId="1038"/>
    <cellStyle name="AeE­ [0]_Ao¿ªE¸¼o_제외자산리스트_0725" xfId="1031"/>
    <cellStyle name="ÅëÈ­ [0]_Áö¿ªÈ¸¼ö_제외자산리스트_0725" xfId="1032"/>
    <cellStyle name="AeE­ [0]_Ao¿ªE¸¼o_현가평가_choi" xfId="1033"/>
    <cellStyle name="ÅëÈ­ [0]_Áö¿ªÈ¸¼ö_현가평가_choi" xfId="1034"/>
    <cellStyle name="AeE­ [0]_Ao¿ªμ¶AE" xfId="1039"/>
    <cellStyle name="ÅëÈ­ [0]_ÁÖ°£±ÙÅÂ" xfId="1040"/>
    <cellStyle name="AeE­ [0]_AO°￡E¸AC" xfId="1041"/>
    <cellStyle name="ÅëÈ­ [0]_ÁÖ°£È¸ÀÇ" xfId="1042"/>
    <cellStyle name="AeE­ [0]_AO°￡E¸AC_Borrowing as of 2003.7.31" xfId="1047"/>
    <cellStyle name="ÅëÈ­ [0]_ÁÖ°£È¸ÀÇ_Borrowing as of 2003.7.31" xfId="1048"/>
    <cellStyle name="AeE­ [0]_AO°￡E¸AC_securi_schedule" xfId="1049"/>
    <cellStyle name="ÅëÈ­ [0]_ÁÖ°£È¸ÀÇ_securi_schedule" xfId="1050"/>
    <cellStyle name="AeE­ [0]_AO°￡E¸AC_제외자산리스트_0725" xfId="1043"/>
    <cellStyle name="ÅëÈ­ [0]_ÁÖ°£È¸ÀÇ_제외자산리스트_0725" xfId="1044"/>
    <cellStyle name="AeE­ [0]_AO°￡E¸AC_현가평가_choi" xfId="1045"/>
    <cellStyle name="ÅëÈ­ [0]_ÁÖ°£È¸ÀÇ_현가평가_choi" xfId="1046"/>
    <cellStyle name="AeE­ [0]_AU¾÷CoE²" xfId="1051"/>
    <cellStyle name="ÅëÈ­ [0]_ÀÜ¾÷ÇöÈ²" xfId="1052"/>
    <cellStyle name="AeE­ [0]_C°AC¼­" xfId="1053"/>
    <cellStyle name="ÅëÈ­ [0]_Ç°ÀÇ¼­" xfId="1054"/>
    <cellStyle name="AeE­ [0]_C°AC¼­_Borrowing as of 2003.7.31" xfId="1059"/>
    <cellStyle name="ÅëÈ­ [0]_Ç°ÀÇ¼­_Borrowing as of 2003.7.31" xfId="1060"/>
    <cellStyle name="AeE­ [0]_C°AC¼­_securi_schedule" xfId="1061"/>
    <cellStyle name="ÅëÈ­ [0]_Ç°ÀÇ¼­_securi_schedule" xfId="1062"/>
    <cellStyle name="AeE­ [0]_C°AC¼­_제외자산리스트_0725" xfId="1055"/>
    <cellStyle name="ÅëÈ­ [0]_Ç°ÀÇ¼­_제외자산리스트_0725" xfId="1056"/>
    <cellStyle name="AeE­ [0]_C°AC¼­_현가평가_choi" xfId="1057"/>
    <cellStyle name="ÅëÈ­ [0]_Ç°ÀÇ¼­_현가평가_choi" xfId="1058"/>
    <cellStyle name="AeE­ [0]_INQUIRY ¿μ¾÷AßAø " xfId="1063"/>
    <cellStyle name="ÅëÈ­ [0]_laroux" xfId="1064"/>
    <cellStyle name="AeE­ [0]_laroux_1" xfId="1065"/>
    <cellStyle name="ÅëÈ­ [0]_laroux_1" xfId="1066"/>
    <cellStyle name="AeE­ [0]_laroux_1_Borrowing as of 2003.7.31" xfId="1071"/>
    <cellStyle name="ÅëÈ­ [0]_laroux_1_Borrowing as of 2003.7.31" xfId="1072"/>
    <cellStyle name="AeE­ [0]_laroux_1_securi_schedule" xfId="1073"/>
    <cellStyle name="ÅëÈ­ [0]_laroux_1_securi_schedule" xfId="1074"/>
    <cellStyle name="AeE­ [0]_laroux_1_제외자산리스트_0725" xfId="1067"/>
    <cellStyle name="ÅëÈ­ [0]_laroux_1_제외자산리스트_0725" xfId="1068"/>
    <cellStyle name="AeE­ [0]_laroux_1_현가평가_choi" xfId="1069"/>
    <cellStyle name="ÅëÈ­ [0]_laroux_1_현가평가_choi" xfId="1070"/>
    <cellStyle name="AeE­ [0]_ºI¹R³≫¿ª" xfId="1075"/>
    <cellStyle name="ÅëÈ­ [0]_PERSONAL" xfId="1076"/>
    <cellStyle name="AeE­ [0]_PERSONAL_1" xfId="1077"/>
    <cellStyle name="ÅëÈ­ [0]_PERSONAL_1" xfId="1078"/>
    <cellStyle name="AeE­ [0]_Sheet2" xfId="1079"/>
    <cellStyle name="ÅëÈ­ [0]_Sheet2" xfId="1080"/>
    <cellStyle name="AeE­ [0]_Sheet2_F123(DaeSang_YE)" xfId="1081"/>
    <cellStyle name="ÅëÈ­ [0]_Sheet2_F123(DaeSang_YE)" xfId="1082"/>
    <cellStyle name="AeE­_¡U¾EU￢ A¾COºn±³ " xfId="1083"/>
    <cellStyle name="Åëè­_¸åãâ" xfId="1084"/>
    <cellStyle name="AeE­_¸e´a¹Y¿ø" xfId="1085"/>
    <cellStyle name="ÅëÈ­_¸é´ã¹Ý¿ø" xfId="1086"/>
    <cellStyle name="AeE­_¸e´a¹Y¿ø_¸e´a¹Y¿ø" xfId="1087"/>
    <cellStyle name="ÅëÈ­_¸é´ã¹Ý¿ø_¸é´ã¹Ý¿ø" xfId="1088"/>
    <cellStyle name="AeE­_¸e´a¹Y¿ø_¸e´a¹Y¿ø_Borrowing as of 2003.7.31" xfId="1093"/>
    <cellStyle name="ÅëÈ­_¸é´ã¹Ý¿ø_¸é´ã¹Ý¿ø_Borrowing as of 2003.7.31" xfId="1094"/>
    <cellStyle name="AeE­_¸e´a¹Y¿ø_¸e´a¹Y¿ø_securi_schedule" xfId="1095"/>
    <cellStyle name="ÅëÈ­_¸é´ã¹Ý¿ø_¸é´ã¹Ý¿ø_securi_schedule" xfId="1096"/>
    <cellStyle name="AeE­_¸e´a¹Y¿ø_¸e´a¹Y¿ø_제외자산리스트_0725" xfId="1089"/>
    <cellStyle name="ÅëÈ­_¸é´ã¹Ý¿ø_¸é´ã¹Ý¿ø_제외자산리스트_0725" xfId="1090"/>
    <cellStyle name="AeE­_¸e´a¹Y¿ø_¸e´a¹Y¿ø_현가평가_choi" xfId="1091"/>
    <cellStyle name="ÅëÈ­_¸é´ã¹Ý¿ø_¸é´ã¹Ý¿ø_현가평가_choi" xfId="1092"/>
    <cellStyle name="AeE­_¸e´a¹Y¿ø_≫o´a¹Y¿ø" xfId="1097"/>
    <cellStyle name="ÅëÈ­_¸é´ã¹Ý¿ø_현가평가_choi" xfId="1098"/>
    <cellStyle name="AeE­_±¹³≫¿μ¾÷" xfId="1099"/>
    <cellStyle name="ÅëÈ­_±â¾ÈÁö" xfId="1100"/>
    <cellStyle name="AeE­_±aA¸" xfId="1101"/>
    <cellStyle name="ÅëÈ­_°øÁ¤ºÒ·®(O-7) " xfId="1102"/>
    <cellStyle name="AeE­_°u¸RC×¸n_¾÷A¾º° " xfId="1103"/>
    <cellStyle name="ÅëÈ­_µ¶ÃË¹Ý" xfId="1104"/>
    <cellStyle name="AeE­_¾c½A " xfId="1105"/>
    <cellStyle name="ÅëÈ­_¹ÝÀå_현가평가_choi" xfId="1106"/>
    <cellStyle name="AeE­_Ao¿ªE¸¼o" xfId="1107"/>
    <cellStyle name="ÅëÈ­_Áö¿ªÈ¸¼ö" xfId="1108"/>
    <cellStyle name="AeE­_Ao¿ªE¸¼o_1" xfId="1109"/>
    <cellStyle name="ÅëÈ­_Áö¿ªÈ¸¼ö_1" xfId="1110"/>
    <cellStyle name="AeE­_Ao¿ªE¸¼o_1_Borrowing as of 2003.7.31" xfId="1115"/>
    <cellStyle name="ÅëÈ­_Áö¿ªÈ¸¼ö_1_Borrowing as of 2003.7.31" xfId="1116"/>
    <cellStyle name="AeE­_Ao¿ªE¸¼o_1_securi_schedule" xfId="1117"/>
    <cellStyle name="ÅëÈ­_Áö¿ªÈ¸¼ö_1_securi_schedule" xfId="1118"/>
    <cellStyle name="AeE­_Ao¿ªE¸¼o_1_제외자산리스트_0725" xfId="1111"/>
    <cellStyle name="ÅëÈ­_Áö¿ªÈ¸¼ö_1_제외자산리스트_0725" xfId="1112"/>
    <cellStyle name="AeE­_Ao¿ªE¸¼o_1_현가평가_choi" xfId="1113"/>
    <cellStyle name="ÅëÈ­_Áö¿ªÈ¸¼ö_1_현가평가_choi" xfId="1114"/>
    <cellStyle name="AeE­_Ao¿ªE¸¼o_Borrowing as of 2003.7.31" xfId="1123"/>
    <cellStyle name="ÅëÈ­_Áö¿ªÈ¸¼ö_Borrowing as of 2003.7.31" xfId="1124"/>
    <cellStyle name="AeE­_Ao¿ªE¸¼o_securi_schedule" xfId="1125"/>
    <cellStyle name="ÅëÈ­_Áö¿ªÈ¸¼ö_securi_schedule" xfId="1126"/>
    <cellStyle name="AeE­_Ao¿ªE¸¼o_제외자산리스트_0725" xfId="1119"/>
    <cellStyle name="ÅëÈ­_Áö¿ªÈ¸¼ö_제외자산리스트_0725" xfId="1120"/>
    <cellStyle name="AeE­_Ao¿ªE¸¼o_현가평가_choi" xfId="1121"/>
    <cellStyle name="ÅëÈ­_Áö¿ªÈ¸¼ö_현가평가_choi" xfId="1122"/>
    <cellStyle name="AeE­_Ao¿ªμ¶AE" xfId="1127"/>
    <cellStyle name="ÅëÈ­_ÁÖ°£±ÙÅÂ" xfId="1128"/>
    <cellStyle name="AeE­_AO°￡E¸AC" xfId="1129"/>
    <cellStyle name="ÅëÈ­_ÁÖ°£È¸ÀÇ" xfId="1130"/>
    <cellStyle name="AeE­_AO°￡E¸AC_Borrowing as of 2003.7.31" xfId="1135"/>
    <cellStyle name="ÅëÈ­_ÁÖ°£È¸ÀÇ_Borrowing as of 2003.7.31" xfId="1136"/>
    <cellStyle name="AeE­_AO°￡E¸AC_securi_schedule" xfId="1137"/>
    <cellStyle name="ÅëÈ­_ÁÖ°£È¸ÀÇ_securi_schedule" xfId="1138"/>
    <cellStyle name="AeE­_AO°￡E¸AC_제외자산리스트_0725" xfId="1131"/>
    <cellStyle name="ÅëÈ­_ÁÖ°£È¸ÀÇ_제외자산리스트_0725" xfId="1132"/>
    <cellStyle name="AeE­_AO°￡E¸AC_현가평가_choi" xfId="1133"/>
    <cellStyle name="ÅëÈ­_ÁÖ°£È¸ÀÇ_현가평가_choi" xfId="1134"/>
    <cellStyle name="AeE­_AU¾÷CoE²" xfId="1139"/>
    <cellStyle name="ÅëÈ­_ÀÜ¾÷ÇöÈ²" xfId="1140"/>
    <cellStyle name="AeE­_C°AC¼­" xfId="1141"/>
    <cellStyle name="ÅëÈ­_Ç°ÀÇ¼­" xfId="1142"/>
    <cellStyle name="AeE­_C°AC¼­_Borrowing as of 2003.7.31" xfId="1147"/>
    <cellStyle name="ÅëÈ­_Ç°ÀÇ¼­_Borrowing as of 2003.7.31" xfId="1148"/>
    <cellStyle name="AeE­_C°AC¼­_securi_schedule" xfId="1149"/>
    <cellStyle name="ÅëÈ­_Ç°ÀÇ¼­_securi_schedule" xfId="1150"/>
    <cellStyle name="AeE­_C°AC¼­_제외자산리스트_0725" xfId="1143"/>
    <cellStyle name="ÅëÈ­_Ç°ÀÇ¼­_제외자산리스트_0725" xfId="1144"/>
    <cellStyle name="AeE­_C°AC¼­_현가평가_choi" xfId="1145"/>
    <cellStyle name="ÅëÈ­_Ç°ÀÇ¼­_현가평가_choi" xfId="1146"/>
    <cellStyle name="AeE­_INQUIRY ¿μ¾÷AßAø " xfId="1151"/>
    <cellStyle name="ÅëÈ­_laroux" xfId="1152"/>
    <cellStyle name="AeE­_laroux_1" xfId="1153"/>
    <cellStyle name="ÅëÈ­_laroux_1" xfId="1154"/>
    <cellStyle name="AeE­_laroux_1_Borrowing as of 2003.7.31" xfId="1159"/>
    <cellStyle name="ÅëÈ­_laroux_1_Borrowing as of 2003.7.31" xfId="1160"/>
    <cellStyle name="AeE­_laroux_1_securi_schedule" xfId="1161"/>
    <cellStyle name="ÅëÈ­_laroux_1_securi_schedule" xfId="1162"/>
    <cellStyle name="AeE­_laroux_1_제외자산리스트_0725" xfId="1155"/>
    <cellStyle name="ÅëÈ­_laroux_1_제외자산리스트_0725" xfId="1156"/>
    <cellStyle name="AeE­_laroux_1_현가평가_choi" xfId="1157"/>
    <cellStyle name="ÅëÈ­_laroux_1_현가평가_choi" xfId="1158"/>
    <cellStyle name="AeE­_ºI¹R³≫¿ª" xfId="1163"/>
    <cellStyle name="ÅëÈ­_PERSONAL" xfId="1164"/>
    <cellStyle name="AeE­_PERSONAL_1" xfId="1165"/>
    <cellStyle name="ÅëÈ­_PERSONAL_1" xfId="1166"/>
    <cellStyle name="AeE­_Sheet2" xfId="1167"/>
    <cellStyle name="ÅëÈ­_Sheet2" xfId="1168"/>
    <cellStyle name="AeE­_Sheet2_F123(DaeSang_YE)" xfId="1169"/>
    <cellStyle name="ÅëÈ­_Sheet2_F123(DaeSang_YE)" xfId="1170"/>
    <cellStyle name="AeE¡? [0]_2000¨?OER " xfId="1171"/>
    <cellStyle name="AeE¡?_2000¨?OER " xfId="1172"/>
    <cellStyle name="AeE¡© [0]_¡¾U©ö¡ì1_BS " xfId="1173"/>
    <cellStyle name="AeE¡©_2000¨ùOER " xfId="1174"/>
    <cellStyle name="AeE¡ⓒ [0]_¡ÆⓒªAaAaAo(97)" xfId="1175"/>
    <cellStyle name="AeE¡ⓒ_¡ÆⓒªAaAaAo(97)" xfId="1176"/>
    <cellStyle name="AeE¢®¨Ï [0]_10¡Ë?u2AO " xfId="1177"/>
    <cellStyle name="AeE¢®¨Ï_10¡Ë?u2AO " xfId="1178"/>
    <cellStyle name="AeE￠R¨I [0]_AO¡§uRCN￠R¨uU " xfId="1179"/>
    <cellStyle name="AeE￠R¨I_AO¡§uRCN￠R¨uU " xfId="1180"/>
    <cellStyle name="ALIGNMENT" xfId="1183"/>
    <cellStyle name="args.style" xfId="1184"/>
    <cellStyle name="Arial 10" xfId="1185"/>
    <cellStyle name="Arial 12" xfId="1186"/>
    <cellStyle name="Äþ¸¶" xfId="1187"/>
    <cellStyle name="Äþ¸¶ [0]" xfId="1188"/>
    <cellStyle name="AÞ¸¶ [0]_¡U¾EU￢ A¾COºn±³ " xfId="1189"/>
    <cellStyle name="ÄÞ¸¶ [0]_¸ÅÃâ°ü·Ã¾ç½Ä" xfId="1190"/>
    <cellStyle name="AÞ¸¶ [0]_¸e´a¹Y¿ø" xfId="1191"/>
    <cellStyle name="ÄÞ¸¶ [0]_¸é´ã¹Ý¿ø" xfId="1192"/>
    <cellStyle name="AÞ¸¶ [0]_¸e´a¹Y¿ø_¸e´a¹Y¿ø" xfId="1193"/>
    <cellStyle name="ÄÞ¸¶ [0]_¸é´ã¹Ý¿ø_¸é´ã¹Ý¿ø" xfId="1194"/>
    <cellStyle name="AÞ¸¶ [0]_¸e´a¹Y¿ø_¸e´a¹Y¿ø_Borrowing as of 2003.7.31" xfId="1199"/>
    <cellStyle name="ÄÞ¸¶ [0]_¸é´ã¹Ý¿ø_¸é´ã¹Ý¿ø_Borrowing as of 2003.7.31" xfId="1200"/>
    <cellStyle name="AÞ¸¶ [0]_¸e´a¹Y¿ø_¸e´a¹Y¿ø_securi_schedule" xfId="1201"/>
    <cellStyle name="ÄÞ¸¶ [0]_¸é´ã¹Ý¿ø_¸é´ã¹Ý¿ø_securi_schedule" xfId="1202"/>
    <cellStyle name="AÞ¸¶ [0]_¸e´a¹Y¿ø_¸e´a¹Y¿ø_제외자산리스트_0725" xfId="1195"/>
    <cellStyle name="ÄÞ¸¶ [0]_¸é´ã¹Ý¿ø_¸é´ã¹Ý¿ø_제외자산리스트_0725" xfId="1196"/>
    <cellStyle name="AÞ¸¶ [0]_¸e´a¹Y¿ø_¸e´a¹Y¿ø_현가평가_choi" xfId="1197"/>
    <cellStyle name="ÄÞ¸¶ [0]_¸é´ã¹Ý¿ø_¸é´ã¹Ý¿ø_현가평가_choi" xfId="1198"/>
    <cellStyle name="AÞ¸¶ [0]_¸e´a¹Y¿ø_≫o´a¹Y¿ø" xfId="1203"/>
    <cellStyle name="ÄÞ¸¶ [0]_¸é´ã¹Ý¿ø_현가평가_choi" xfId="1204"/>
    <cellStyle name="AÞ¸¶ [0]_±¹³≫¿μ¾÷" xfId="1205"/>
    <cellStyle name="ÄÞ¸¶ [0]_±â¾ÈÁö" xfId="1206"/>
    <cellStyle name="AÞ¸¶ [0]_±aA¸" xfId="1207"/>
    <cellStyle name="ÄÞ¸¶ [0]_µ¶ÃË¹Ý" xfId="1208"/>
    <cellStyle name="AÞ¸¶ [0]_½CAuCoE² _01.미수수익(선물환 외화정기)_재무실" xfId="1209"/>
    <cellStyle name="ÄÞ¸¶ [0]_¹®Á¦Á¡  " xfId="1210"/>
    <cellStyle name="AÞ¸¶ [0]_10¿u2AO _0006" xfId="1211"/>
    <cellStyle name="ÄÞ¸¶ [0]_¹ÝÀå" xfId="1212"/>
    <cellStyle name="AÞ¸¶ [0]_¹YAa_1" xfId="1213"/>
    <cellStyle name="ÄÞ¸¶ [0]_¹ÝÀå_1" xfId="1214"/>
    <cellStyle name="AÞ¸¶ [0]_¹YAa_1_Borrowing as of 2003.7.31" xfId="1219"/>
    <cellStyle name="ÄÞ¸¶ [0]_¹ÝÀå_1_Borrowing as of 2003.7.31" xfId="1220"/>
    <cellStyle name="AÞ¸¶ [0]_¹YAa_1_securi_schedule" xfId="1221"/>
    <cellStyle name="ÄÞ¸¶ [0]_¹ÝÀå_1_securi_schedule" xfId="1222"/>
    <cellStyle name="AÞ¸¶ [0]_¹YAa_1_제외자산리스트_0725" xfId="1215"/>
    <cellStyle name="ÄÞ¸¶ [0]_¹ÝÀå_1_제외자산리스트_0725" xfId="1216"/>
    <cellStyle name="AÞ¸¶ [0]_¹YAa_1_현가평가_choi" xfId="1217"/>
    <cellStyle name="ÄÞ¸¶ [0]_¹ÝÀå_1_현가평가_choi" xfId="1218"/>
    <cellStyle name="AÞ¸¶ [0]_¹YAa_Borrowing as of 2003.7.31" xfId="1227"/>
    <cellStyle name="ÄÞ¸¶ [0]_¹ÝÀå_Borrowing as of 2003.7.31" xfId="1228"/>
    <cellStyle name="AÞ¸¶ [0]_¹YAa_securi_schedule" xfId="1229"/>
    <cellStyle name="ÄÞ¸¶ [0]_¹ÝÀå_securi_schedule" xfId="1230"/>
    <cellStyle name="AÞ¸¶ [0]_¹YAa_제외자산리스트_0725" xfId="1223"/>
    <cellStyle name="ÄÞ¸¶ [0]_¹ÝÀå_제외자산리스트_0725" xfId="1224"/>
    <cellStyle name="AÞ¸¶ [0]_¹YAa_현가평가_choi" xfId="1225"/>
    <cellStyle name="ÄÞ¸¶ [0]_¹ÝÀå_현가평가_choi" xfId="1226"/>
    <cellStyle name="AÞ¸¶ [0]_A¤±C¹Y¿ø_Borrowing as of 2003.7.31" xfId="1235"/>
    <cellStyle name="ÄÞ¸¶ [0]_Ã¤±Ç¹Ý¿ø_Borrowing as of 2003.7.31" xfId="1236"/>
    <cellStyle name="AÞ¸¶ [0]_A¤±C¹Y¿ø_securi_schedule" xfId="1237"/>
    <cellStyle name="ÄÞ¸¶ [0]_Ã¤±Ç¹Ý¿ø_securi_schedule" xfId="1238"/>
    <cellStyle name="AÞ¸¶ [0]_A¤±C¹Y¿ø_제외자산리스트_0725" xfId="1231"/>
    <cellStyle name="ÄÞ¸¶ [0]_Ã¤±Ç¹Ý¿ø_제외자산리스트_0725" xfId="1232"/>
    <cellStyle name="AÞ¸¶ [0]_A¤±C¹Y¿ø_현가평가_choi" xfId="1233"/>
    <cellStyle name="ÄÞ¸¶ [0]_Ã¤±Ç¹Ý¿ø_현가평가_choi" xfId="1234"/>
    <cellStyle name="AÞ¸¶ [0]_A¶A÷º°" xfId="1239"/>
    <cellStyle name="ÄÞ¸¶ [0]_ÀÏÀÏÀÜ¾÷" xfId="1240"/>
    <cellStyle name="AÞ¸¶ [0]_Ao¿ªE¸¼o" xfId="1241"/>
    <cellStyle name="ÄÞ¸¶ [0]_Áö¿ªÈ¸¼ö" xfId="1242"/>
    <cellStyle name="AÞ¸¶ [0]_Ao¿ªE¸¼o_1" xfId="1243"/>
    <cellStyle name="ÄÞ¸¶ [0]_Áö¿ªÈ¸¼ö_1" xfId="1244"/>
    <cellStyle name="AÞ¸¶ [0]_Ao¿ªE¸¼o_1_Borrowing as of 2003.7.31" xfId="1249"/>
    <cellStyle name="ÄÞ¸¶ [0]_Áö¿ªÈ¸¼ö_1_Borrowing as of 2003.7.31" xfId="1250"/>
    <cellStyle name="AÞ¸¶ [0]_Ao¿ªE¸¼o_1_securi_schedule" xfId="1251"/>
    <cellStyle name="ÄÞ¸¶ [0]_Áö¿ªÈ¸¼ö_1_securi_schedule" xfId="1252"/>
    <cellStyle name="AÞ¸¶ [0]_Ao¿ªE¸¼o_1_제외자산리스트_0725" xfId="1245"/>
    <cellStyle name="ÄÞ¸¶ [0]_Áö¿ªÈ¸¼ö_1_제외자산리스트_0725" xfId="1246"/>
    <cellStyle name="AÞ¸¶ [0]_Ao¿ªE¸¼o_1_현가평가_choi" xfId="1247"/>
    <cellStyle name="ÄÞ¸¶ [0]_Áö¿ªÈ¸¼ö_1_현가평가_choi" xfId="1248"/>
    <cellStyle name="AÞ¸¶ [0]_Ao¿ªE¸¼o_Borrowing as of 2003.7.31" xfId="1257"/>
    <cellStyle name="ÄÞ¸¶ [0]_Áö¿ªÈ¸¼ö_Borrowing as of 2003.7.31" xfId="1258"/>
    <cellStyle name="AÞ¸¶ [0]_Ao¿ªE¸¼o_securi_schedule" xfId="1259"/>
    <cellStyle name="ÄÞ¸¶ [0]_Áö¿ªÈ¸¼ö_securi_schedule" xfId="1260"/>
    <cellStyle name="AÞ¸¶ [0]_Ao¿ªE¸¼o_제외자산리스트_0725" xfId="1253"/>
    <cellStyle name="ÄÞ¸¶ [0]_Áö¿ªÈ¸¼ö_제외자산리스트_0725" xfId="1254"/>
    <cellStyle name="AÞ¸¶ [0]_Ao¿ªE¸¼o_현가평가_choi" xfId="1255"/>
    <cellStyle name="ÄÞ¸¶ [0]_Áö¿ªÈ¸¼ö_현가평가_choi" xfId="1256"/>
    <cellStyle name="AÞ¸¶ [0]_Ao¿ªμ¶AE" xfId="1261"/>
    <cellStyle name="ÄÞ¸¶ [0]_ÁÖ°£±ÙÅÂ" xfId="1262"/>
    <cellStyle name="AÞ¸¶ [0]_AO°￡E¸AC" xfId="1263"/>
    <cellStyle name="ÄÞ¸¶ [0]_ÁÖ°£È¸ÀÇ" xfId="1264"/>
    <cellStyle name="AÞ¸¶ [0]_AO°￡E¸AC_Borrowing as of 2003.7.31" xfId="1269"/>
    <cellStyle name="ÄÞ¸¶ [0]_ÁÖ°£È¸ÀÇ_Borrowing as of 2003.7.31" xfId="1270"/>
    <cellStyle name="AÞ¸¶ [0]_AO°￡E¸AC_securi_schedule" xfId="1271"/>
    <cellStyle name="ÄÞ¸¶ [0]_ÁÖ°£È¸ÀÇ_securi_schedule" xfId="1272"/>
    <cellStyle name="AÞ¸¶ [0]_AO°￡E¸AC_제외자산리스트_0725" xfId="1265"/>
    <cellStyle name="ÄÞ¸¶ [0]_ÁÖ°£È¸ÀÇ_제외자산리스트_0725" xfId="1266"/>
    <cellStyle name="AÞ¸¶ [0]_AO°￡E¸AC_현가평가_choi" xfId="1267"/>
    <cellStyle name="ÄÞ¸¶ [0]_ÁÖ°£È¸ÀÇ_현가평가_choi" xfId="1268"/>
    <cellStyle name="AÞ¸¶ [0]_AU¾÷CoE²" xfId="1273"/>
    <cellStyle name="ÄÞ¸¶ [0]_ÀÜ¾÷ÇöÈ²" xfId="1274"/>
    <cellStyle name="AÞ¸¶ [0]_C°AC¼­" xfId="1275"/>
    <cellStyle name="ÄÞ¸¶ [0]_Ç°ÀÇ¼­" xfId="1276"/>
    <cellStyle name="AÞ¸¶ [0]_C°AC¼­_Borrowing as of 2003.7.31" xfId="1281"/>
    <cellStyle name="ÄÞ¸¶ [0]_Ç°ÀÇ¼­_Borrowing as of 2003.7.31" xfId="1282"/>
    <cellStyle name="AÞ¸¶ [0]_C°AC¼­_securi_schedule" xfId="1283"/>
    <cellStyle name="ÄÞ¸¶ [0]_Ç°ÀÇ¼­_securi_schedule" xfId="1284"/>
    <cellStyle name="AÞ¸¶ [0]_C°AC¼­_제외자산리스트_0725" xfId="1277"/>
    <cellStyle name="ÄÞ¸¶ [0]_Ç°ÀÇ¼­_제외자산리스트_0725" xfId="1278"/>
    <cellStyle name="AÞ¸¶ [0]_C°AC¼­_현가평가_choi" xfId="1279"/>
    <cellStyle name="ÄÞ¸¶ [0]_Ç°ÀÇ¼­_현가평가_choi" xfId="1280"/>
    <cellStyle name="AÞ¸¶ [0]_INQUIRY ¿μ¾÷AßAø " xfId="1285"/>
    <cellStyle name="ÄÞ¸¶ [0]_laroux" xfId="1286"/>
    <cellStyle name="AÞ¸¶ [0]_ºI¹R³≫¿ª" xfId="1287"/>
    <cellStyle name="ÄÞ¸¶ [0]_PERSONAL" xfId="1288"/>
    <cellStyle name="AÞ¸¶ [0]_PERSONAL_1" xfId="1289"/>
    <cellStyle name="ÄÞ¸¶ [0]_PERSONAL_1" xfId="1290"/>
    <cellStyle name="AÞ¸¶ [0]_Sheet2" xfId="1291"/>
    <cellStyle name="ÄÞ¸¶ [0]_Sheet2" xfId="1292"/>
    <cellStyle name="AÞ¸¶_¡U¾EU￢ A¾COºn±³ " xfId="1293"/>
    <cellStyle name="Äþ¸¶_¸åãâ" xfId="1294"/>
    <cellStyle name="AÞ¸¶_¸e´a¹Y¿ø" xfId="1295"/>
    <cellStyle name="ÄÞ¸¶_¸é´ã¹Ý¿ø" xfId="1296"/>
    <cellStyle name="AÞ¸¶_¸e´a¹Y¿ø_¸e´a¹Y¿ø" xfId="1297"/>
    <cellStyle name="ÄÞ¸¶_¸é´ã¹Ý¿ø_¸é´ã¹Ý¿ø" xfId="1298"/>
    <cellStyle name="AÞ¸¶_¸e´a¹Y¿ø_¸e´a¹Y¿ø_Borrowing as of 2003.7.31" xfId="1303"/>
    <cellStyle name="ÄÞ¸¶_¸é´ã¹Ý¿ø_¸é´ã¹Ý¿ø_Borrowing as of 2003.7.31" xfId="1304"/>
    <cellStyle name="AÞ¸¶_¸e´a¹Y¿ø_¸e´a¹Y¿ø_securi_schedule" xfId="1305"/>
    <cellStyle name="ÄÞ¸¶_¸é´ã¹Ý¿ø_¸é´ã¹Ý¿ø_securi_schedule" xfId="1306"/>
    <cellStyle name="AÞ¸¶_¸e´a¹Y¿ø_¸e´a¹Y¿ø_제외자산리스트_0725" xfId="1299"/>
    <cellStyle name="ÄÞ¸¶_¸é´ã¹Ý¿ø_¸é´ã¹Ý¿ø_제외자산리스트_0725" xfId="1300"/>
    <cellStyle name="AÞ¸¶_¸e´a¹Y¿ø_¸e´a¹Y¿ø_현가평가_choi" xfId="1301"/>
    <cellStyle name="ÄÞ¸¶_¸é´ã¹Ý¿ø_¸é´ã¹Ý¿ø_현가평가_choi" xfId="1302"/>
    <cellStyle name="AÞ¸¶_¸e´a¹Y¿ø_≫o´a¹Y¿ø" xfId="1307"/>
    <cellStyle name="ÄÞ¸¶_¸é´ã¹Ý¿ø_현가평가_choi" xfId="1308"/>
    <cellStyle name="AÞ¸¶_±¹³≫¿μ¾÷" xfId="1309"/>
    <cellStyle name="ÄÞ¸¶_±â¾ÈÁö" xfId="1310"/>
    <cellStyle name="AÞ¸¶_±aA¸" xfId="1311"/>
    <cellStyle name="ÄÞ¸¶_µ¶ÃË¹Ý" xfId="1312"/>
    <cellStyle name="AÞ¸¶_¾c½A " xfId="1313"/>
    <cellStyle name="ÄÞ¸¶_¹ÝÀå_현가평가_choi" xfId="1314"/>
    <cellStyle name="AÞ¸¶_Ao¿ªE¸¼o" xfId="1315"/>
    <cellStyle name="ÄÞ¸¶_Áö¿ªÈ¸¼ö" xfId="1316"/>
    <cellStyle name="AÞ¸¶_Ao¿ªE¸¼o_1" xfId="1317"/>
    <cellStyle name="ÄÞ¸¶_Áö¿ªÈ¸¼ö_1" xfId="1318"/>
    <cellStyle name="AÞ¸¶_Ao¿ªE¸¼o_1_Borrowing as of 2003.7.31" xfId="1323"/>
    <cellStyle name="ÄÞ¸¶_Áö¿ªÈ¸¼ö_1_Borrowing as of 2003.7.31" xfId="1324"/>
    <cellStyle name="AÞ¸¶_Ao¿ªE¸¼o_1_securi_schedule" xfId="1325"/>
    <cellStyle name="ÄÞ¸¶_Áö¿ªÈ¸¼ö_1_securi_schedule" xfId="1326"/>
    <cellStyle name="AÞ¸¶_Ao¿ªE¸¼o_1_제외자산리스트_0725" xfId="1319"/>
    <cellStyle name="ÄÞ¸¶_Áö¿ªÈ¸¼ö_1_제외자산리스트_0725" xfId="1320"/>
    <cellStyle name="AÞ¸¶_Ao¿ªE¸¼o_1_현가평가_choi" xfId="1321"/>
    <cellStyle name="ÄÞ¸¶_Áö¿ªÈ¸¼ö_1_현가평가_choi" xfId="1322"/>
    <cellStyle name="AÞ¸¶_Ao¿ªE¸¼o_Borrowing as of 2003.7.31" xfId="1331"/>
    <cellStyle name="ÄÞ¸¶_Áö¿ªÈ¸¼ö_Borrowing as of 2003.7.31" xfId="1332"/>
    <cellStyle name="AÞ¸¶_Ao¿ªE¸¼o_securi_schedule" xfId="1333"/>
    <cellStyle name="ÄÞ¸¶_Áö¿ªÈ¸¼ö_securi_schedule" xfId="1334"/>
    <cellStyle name="AÞ¸¶_Ao¿ªE¸¼o_제외자산리스트_0725" xfId="1327"/>
    <cellStyle name="ÄÞ¸¶_Áö¿ªÈ¸¼ö_제외자산리스트_0725" xfId="1328"/>
    <cellStyle name="AÞ¸¶_Ao¿ªE¸¼o_현가평가_choi" xfId="1329"/>
    <cellStyle name="ÄÞ¸¶_Áö¿ªÈ¸¼ö_현가평가_choi" xfId="1330"/>
    <cellStyle name="AÞ¸¶_Ao¿ªμ¶AE" xfId="1335"/>
    <cellStyle name="ÄÞ¸¶_ÁÖ°£±ÙÅÂ" xfId="1336"/>
    <cellStyle name="AÞ¸¶_AO°￡E¸AC" xfId="1337"/>
    <cellStyle name="ÄÞ¸¶_ÁÖ°£È¸ÀÇ" xfId="1338"/>
    <cellStyle name="AÞ¸¶_AO°￡E¸AC_Borrowing as of 2003.7.31" xfId="1343"/>
    <cellStyle name="ÄÞ¸¶_ÁÖ°£È¸ÀÇ_Borrowing as of 2003.7.31" xfId="1344"/>
    <cellStyle name="AÞ¸¶_AO°￡E¸AC_securi_schedule" xfId="1345"/>
    <cellStyle name="ÄÞ¸¶_ÁÖ°£È¸ÀÇ_securi_schedule" xfId="1346"/>
    <cellStyle name="AÞ¸¶_AO°￡E¸AC_제외자산리스트_0725" xfId="1339"/>
    <cellStyle name="ÄÞ¸¶_ÁÖ°£È¸ÀÇ_제외자산리스트_0725" xfId="1340"/>
    <cellStyle name="AÞ¸¶_AO°￡E¸AC_현가평가_choi" xfId="1341"/>
    <cellStyle name="ÄÞ¸¶_ÁÖ°£È¸ÀÇ_현가평가_choi" xfId="1342"/>
    <cellStyle name="AÞ¸¶_AU¾÷CoE²" xfId="1347"/>
    <cellStyle name="ÄÞ¸¶_ÀÜ¾÷ÇöÈ²" xfId="1348"/>
    <cellStyle name="AÞ¸¶_C°AC¼­" xfId="1349"/>
    <cellStyle name="ÄÞ¸¶_Ç°ÀÇ¼­" xfId="1350"/>
    <cellStyle name="AÞ¸¶_C°AC¼­_Borrowing as of 2003.7.31" xfId="1355"/>
    <cellStyle name="ÄÞ¸¶_Ç°ÀÇ¼­_Borrowing as of 2003.7.31" xfId="1356"/>
    <cellStyle name="AÞ¸¶_C°AC¼­_securi_schedule" xfId="1357"/>
    <cellStyle name="ÄÞ¸¶_Ç°ÀÇ¼­_securi_schedule" xfId="1358"/>
    <cellStyle name="AÞ¸¶_C°AC¼­_제외자산리스트_0725" xfId="1351"/>
    <cellStyle name="ÄÞ¸¶_Ç°ÀÇ¼­_제외자산리스트_0725" xfId="1352"/>
    <cellStyle name="AÞ¸¶_C°AC¼­_현가평가_choi" xfId="1353"/>
    <cellStyle name="ÄÞ¸¶_Ç°ÀÇ¼­_현가평가_choi" xfId="1354"/>
    <cellStyle name="AÞ¸¶_INQUIRY ¿μ¾÷AßAø " xfId="1359"/>
    <cellStyle name="ÄÞ¸¶_laroux" xfId="1360"/>
    <cellStyle name="AÞ¸¶_ºI¹R³≫¿ª" xfId="1361"/>
    <cellStyle name="ÄÞ¸¶_PERSONAL" xfId="1362"/>
    <cellStyle name="AÞ¸¶_PERSONAL_1" xfId="1363"/>
    <cellStyle name="ÄÞ¸¶_PERSONAL_1" xfId="1364"/>
    <cellStyle name="AÞ¸¶_Sheet2" xfId="1365"/>
    <cellStyle name="ÄÞ¸¶_Sheet2" xfId="1366"/>
    <cellStyle name="_x0001_b" xfId="1367"/>
    <cellStyle name="blue$00" xfId="1368"/>
    <cellStyle name="Body" xfId="1369"/>
    <cellStyle name="British Pound" xfId="1370"/>
    <cellStyle name="Burrency_Sheet1_97회비" xfId="1371"/>
    <cellStyle name="C¡?A¨ª_2000¨?OER " xfId="1372"/>
    <cellStyle name="C¡ÍA¨ª_¡¾©ö¢¯Ubal" xfId="1373"/>
    <cellStyle name="C¡IA¨ª_¡ÆⓒªAaAaAo(97)" xfId="1374"/>
    <cellStyle name="C¡ÍA¨ª_2000¨ùOER " xfId="1375"/>
    <cellStyle name="C¡IA¨ª_2000¨uOER _1월채권" xfId="1376"/>
    <cellStyle name="C¢®IA¡§¨£_3A¢®A ¡§¢®?¡§uoCu 62¢®¨ú¨Ïo¡§uO " xfId="1377"/>
    <cellStyle name="C￠RIA¡§¨￡_99¨Iⓒªa3¡E?u¡§¡þ￠RiA¡ER" xfId="1378"/>
    <cellStyle name="Ç¥áø" xfId="1379"/>
    <cellStyle name="C￥AØ_  FAB AIA¤  " xfId="1380"/>
    <cellStyle name="Ç¥ÁØ_´ëºñÇ¥ (2)_1_ºÎ´ëÅä°ø " xfId="1381"/>
    <cellStyle name="C￥AØ_´eºnC￥ (2)_ºI´eAa°ø " xfId="1382"/>
    <cellStyle name="Ç¥ÁØ_´ëºñÇ¥ (2)_ºÎ´ëÅä°ø " xfId="1383"/>
    <cellStyle name="C￥AØ_¸AAa.¼OAI " xfId="1384"/>
    <cellStyle name="Ç¥ÁØ_¸é´ã¹Ý¿ø" xfId="1385"/>
    <cellStyle name="C￥AØ_¸e´a¹Y¿ø_AP,manufacturing costs" xfId="1510"/>
    <cellStyle name="Ç¥ÁØ_¸é´ã¹Ý¿ø_AP,manufacturing costs" xfId="1511"/>
    <cellStyle name="C￥AØ_¸e´a¹Y¿ø_AP,manufacturing costs_재고평가" xfId="1512"/>
    <cellStyle name="Ç¥ÁØ_¸é´ã¹Ý¿ø_AP,manufacturing costs_재고평가" xfId="1513"/>
    <cellStyle name="C￥AØ_¸e´a¹Y¿ø_AP,가동시간,top10" xfId="1490"/>
    <cellStyle name="Ç¥ÁØ_¸é´ã¹Ý¿ø_AP,가동시간,top10" xfId="1491"/>
    <cellStyle name="C￥AØ_¸e´a¹Y¿ø_AP,가동시간,top10_additional appendix" xfId="1494"/>
    <cellStyle name="Ç¥ÁØ_¸é´ã¹Ý¿ø_AP,가동시간,top10_additional appendix" xfId="1495"/>
    <cellStyle name="C￥AØ_¸e´a¹Y¿ø_AP,가동시간,top10_additional appendix_AP,manufacturing costs" xfId="1498"/>
    <cellStyle name="Ç¥ÁØ_¸é´ã¹Ý¿ø_AP,가동시간,top10_additional appendix_AP,manufacturing costs" xfId="1499"/>
    <cellStyle name="C￥AØ_¸e´a¹Y¿ø_AP,가동시간,top10_additional appendix_appendix-lee.d.g" xfId="1500"/>
    <cellStyle name="Ç¥ÁØ_¸é´ã¹Ý¿ø_AP,가동시간,top10_additional appendix_appendix-lee.d.g" xfId="1501"/>
    <cellStyle name="C￥AØ_¸e´a¹Y¿ø_AP,가동시간,top10_additional appendix_wp file(0912)" xfId="1502"/>
    <cellStyle name="Ç¥ÁØ_¸é´ã¹Ý¿ø_AP,가동시간,top10_additional appendix_wp file(0912)" xfId="1503"/>
    <cellStyle name="C￥AØ_¸e´a¹Y¿ø_AP,가동시간,top10_additional appendix_재고평가" xfId="1496"/>
    <cellStyle name="Ç¥ÁØ_¸é´ã¹Ý¿ø_AP,가동시간,top10_additional appendix_재고평가" xfId="1497"/>
    <cellStyle name="C￥AØ_¸e´a¹Y¿ø_AP,가동시간,top10_AP,manufacturing costs" xfId="1504"/>
    <cellStyle name="Ç¥ÁØ_¸é´ã¹Ý¿ø_AP,가동시간,top10_AP,manufacturing costs" xfId="1505"/>
    <cellStyle name="C￥AØ_¸e´a¹Y¿ø_AP,가동시간,top10_appendix-lee.d.g" xfId="1506"/>
    <cellStyle name="Ç¥ÁØ_¸é´ã¹Ý¿ø_AP,가동시간,top10_appendix-lee.d.g" xfId="1507"/>
    <cellStyle name="C￥AØ_¸e´a¹Y¿ø_AP,가동시간,top10_wp file(0912)" xfId="1508"/>
    <cellStyle name="Ç¥ÁØ_¸é´ã¹Ý¿ø_AP,가동시간,top10_wp file(0912)" xfId="1509"/>
    <cellStyle name="C￥AØ_¸e´a¹Y¿ø_AP,가동시간,top10_재고평가" xfId="1492"/>
    <cellStyle name="Ç¥ÁØ_¸é´ã¹Ý¿ø_AP,가동시간,top10_재고평가" xfId="1493"/>
    <cellStyle name="C￥AØ_¸e´a¹Y¿ø_Appendix" xfId="1514"/>
    <cellStyle name="Ç¥ÁØ_¸é´ã¹Ý¿ø_Appendix" xfId="1515"/>
    <cellStyle name="C￥AØ_¸e´a¹Y¿ø_Appendix-I,II,VD,VII,VIIABC,VIII,VIIIAB,IX,X,XI,XII,XIV,XXA,XXIA" xfId="1516"/>
    <cellStyle name="Ç¥ÁØ_¸é´ã¹Ý¿ø_Appendix-I,II,VD,VII,VIIABC,VIII,VIIIAB,IX,X,XI,XII,XIV,XXA,XXIA" xfId="1517"/>
    <cellStyle name="C￥AØ_¸e´a¹Y¿ø_appendix-lee.d.g" xfId="1518"/>
    <cellStyle name="Ç¥ÁØ_¸é´ã¹Ý¿ø_appendix-lee.d.g" xfId="1519"/>
    <cellStyle name="C￥AØ_¸e´a¹Y¿ø_BS-Appendix" xfId="1520"/>
    <cellStyle name="Ç¥ÁØ_¸é´ã¹Ý¿ø_BS-Appendix" xfId="1521"/>
    <cellStyle name="C￥AØ_¸e´a¹Y¿ø_JP" xfId="1522"/>
    <cellStyle name="Ç¥ÁØ_¸é´ã¹Ý¿ø_JP" xfId="1523"/>
    <cellStyle name="C￥AØ_¸e´a¹Y¿ø_JP_Appendix for project YC" xfId="1526"/>
    <cellStyle name="Ç¥ÁØ_¸é´ã¹Ý¿ø_JP_Appendix for project YC" xfId="1527"/>
    <cellStyle name="C￥AØ_¸e´a¹Y¿ø_JP_Appendix(3-31 통합)" xfId="1528"/>
    <cellStyle name="Ç¥ÁØ_¸é´ã¹Ý¿ø_JP_Appendix(3-31 통합)" xfId="1529"/>
    <cellStyle name="C￥AØ_¸e´a¹Y¿ø_JP_Appendix(3-31 하장헌)" xfId="1530"/>
    <cellStyle name="Ç¥ÁØ_¸é´ã¹Ý¿ø_JP_Appendix(3-31 하장헌)" xfId="1531"/>
    <cellStyle name="C￥AØ_¸e´a¹Y¿ø_JP_Appendix_project YC" xfId="1532"/>
    <cellStyle name="Ç¥ÁØ_¸é´ã¹Ý¿ø_JP_Appendix_project YC" xfId="1533"/>
    <cellStyle name="C￥AØ_¸e´a¹Y¿ø_JP_Appendix-2002년" xfId="1534"/>
    <cellStyle name="Ç¥ÁØ_¸é´ã¹Ý¿ø_JP_Appendix-2002년" xfId="1535"/>
    <cellStyle name="C￥AØ_¸e´a¹Y¿ø_JP_Appendix-Final" xfId="1538"/>
    <cellStyle name="Ç¥ÁØ_¸é´ã¹Ý¿ø_JP_Appendix-Final" xfId="1539"/>
    <cellStyle name="C￥AØ_¸e´a¹Y¿ø_JP_Appendix-Final_1" xfId="1540"/>
    <cellStyle name="Ç¥ÁØ_¸é´ã¹Ý¿ø_JP_Appendix-Final_1" xfId="1541"/>
    <cellStyle name="C￥AØ_¸e´a¹Y¿ø_JP_Appendix-Final_1_Borrowing as of 2002" xfId="1542"/>
    <cellStyle name="Ç¥ÁØ_¸é´ã¹Ý¿ø_JP_Appendix-Final_1_Borrowing as of 2002" xfId="1543"/>
    <cellStyle name="C￥AØ_¸e´a¹Y¿ø_JP_Appendix-손현곤" xfId="1536"/>
    <cellStyle name="Ç¥ÁØ_¸é´ã¹Ý¿ø_JP_Appendix-손현곤" xfId="1537"/>
    <cellStyle name="C￥AØ_¸e´a¹Y¿ø_JP_Book1" xfId="1544"/>
    <cellStyle name="Ç¥ÁØ_¸é´ã¹Ý¿ø_JP_Book1" xfId="1545"/>
    <cellStyle name="C￥AØ_¸e´a¹Y¿ø_JP_국가별 제품별 마진율 분석" xfId="1524"/>
    <cellStyle name="Ç¥ÁØ_¸é´ã¹Ý¿ø_JP_국가별 제품별 마진율 분석" xfId="1525"/>
    <cellStyle name="C￥AØ_¸e´a¹Y¿ø_mc" xfId="1546"/>
    <cellStyle name="Ç¥ÁØ_¸é´ã¹Ý¿ø_mc" xfId="1547"/>
    <cellStyle name="C￥AØ_¸e´a¹Y¿ø_mc_additional appendix" xfId="1550"/>
    <cellStyle name="Ç¥ÁØ_¸é´ã¹Ý¿ø_mc_additional appendix" xfId="1551"/>
    <cellStyle name="C￥AØ_¸e´a¹Y¿ø_mc_additional appendix_AP,manufacturing costs" xfId="1554"/>
    <cellStyle name="Ç¥ÁØ_¸é´ã¹Ý¿ø_mc_additional appendix_AP,manufacturing costs" xfId="1555"/>
    <cellStyle name="C￥AØ_¸e´a¹Y¿ø_mc_additional appendix_appendix-lee.d.g" xfId="1556"/>
    <cellStyle name="Ç¥ÁØ_¸é´ã¹Ý¿ø_mc_additional appendix_appendix-lee.d.g" xfId="1557"/>
    <cellStyle name="C￥AØ_¸e´a¹Y¿ø_mc_additional appendix_wp file(0912)" xfId="1558"/>
    <cellStyle name="Ç¥ÁØ_¸é´ã¹Ý¿ø_mc_additional appendix_wp file(0912)" xfId="1559"/>
    <cellStyle name="C￥AØ_¸e´a¹Y¿ø_mc_additional appendix_재고평가" xfId="1552"/>
    <cellStyle name="Ç¥ÁØ_¸é´ã¹Ý¿ø_mc_additional appendix_재고평가" xfId="1553"/>
    <cellStyle name="C￥AØ_¸e´a¹Y¿ø_mc_AP,manufacturing costs" xfId="1560"/>
    <cellStyle name="Ç¥ÁØ_¸é´ã¹Ý¿ø_mc_AP,manufacturing costs" xfId="1561"/>
    <cellStyle name="C￥AØ_¸e´a¹Y¿ø_mc_appendix-lee.d.g" xfId="1562"/>
    <cellStyle name="Ç¥ÁØ_¸é´ã¹Ý¿ø_mc_appendix-lee.d.g" xfId="1563"/>
    <cellStyle name="C￥AØ_¸e´a¹Y¿ø_mc_wp file(0912)" xfId="1564"/>
    <cellStyle name="Ç¥ÁØ_¸é´ã¹Ý¿ø_mc_wp file(0912)" xfId="1565"/>
    <cellStyle name="C￥AØ_¸e´a¹Y¿ø_mc_재고평가" xfId="1548"/>
    <cellStyle name="Ç¥ÁØ_¸é´ã¹Ý¿ø_mc_재고평가" xfId="1549"/>
    <cellStyle name="C￥AØ_¸e´a¹Y¿ø_PL-Appendix" xfId="1566"/>
    <cellStyle name="Ç¥ÁØ_¸é´ã¹Ý¿ø_PL-Appendix" xfId="1567"/>
    <cellStyle name="C￥AØ_¸e´a¹Y¿ø_tables for report" xfId="1568"/>
    <cellStyle name="Ç¥ÁØ_¸é´ã¹Ý¿ø_wp file(0912)" xfId="1569"/>
    <cellStyle name="C￥AØ_¸e´a¹Y¿ø_wp file(0912)_1" xfId="1570"/>
    <cellStyle name="Ç¥ÁØ_¸é´ã¹Ý¿ø_wp file(0912)_1" xfId="1571"/>
    <cellStyle name="C￥AØ_¸e´a¹Y¿ø_wp file(0912)_1_Appendix for project YC" xfId="1574"/>
    <cellStyle name="Ç¥ÁØ_¸é´ã¹Ý¿ø_wp file(0912)_1_Appendix for project YC" xfId="1575"/>
    <cellStyle name="C￥AØ_¸e´a¹Y¿ø_wp file(0912)_1_Appendix(3-31 통합)" xfId="1576"/>
    <cellStyle name="Ç¥ÁØ_¸é´ã¹Ý¿ø_wp file(0912)_1_Appendix(3-31 통합)" xfId="1577"/>
    <cellStyle name="C￥AØ_¸e´a¹Y¿ø_wp file(0912)_1_Appendix(3-31 하장헌)" xfId="1578"/>
    <cellStyle name="Ç¥ÁØ_¸é´ã¹Ý¿ø_wp file(0912)_1_Appendix(3-31 하장헌)" xfId="1579"/>
    <cellStyle name="C￥AØ_¸e´a¹Y¿ø_wp file(0912)_1_Appendix_project YC" xfId="1580"/>
    <cellStyle name="Ç¥ÁØ_¸é´ã¹Ý¿ø_wp file(0912)_1_Appendix_project YC" xfId="1581"/>
    <cellStyle name="C￥AØ_¸e´a¹Y¿ø_wp file(0912)_1_Appendix-2002년" xfId="1582"/>
    <cellStyle name="Ç¥ÁØ_¸é´ã¹Ý¿ø_wp file(0912)_1_Appendix-2002년" xfId="1583"/>
    <cellStyle name="C￥AØ_¸e´a¹Y¿ø_wp file(0912)_1_Appendix-Final" xfId="1586"/>
    <cellStyle name="Ç¥ÁØ_¸é´ã¹Ý¿ø_wp file(0912)_1_Appendix-Final" xfId="1587"/>
    <cellStyle name="C￥AØ_¸e´a¹Y¿ø_wp file(0912)_1_Appendix-Final_1" xfId="1588"/>
    <cellStyle name="Ç¥ÁØ_¸é´ã¹Ý¿ø_wp file(0912)_1_Appendix-Final_1" xfId="1589"/>
    <cellStyle name="C￥AØ_¸e´a¹Y¿ø_wp file(0912)_1_Appendix-Final_1_Borrowing as of 2002" xfId="1590"/>
    <cellStyle name="Ç¥ÁØ_¸é´ã¹Ý¿ø_wp file(0912)_1_Appendix-Final_1_Borrowing as of 2002" xfId="1591"/>
    <cellStyle name="C￥AØ_¸e´a¹Y¿ø_wp file(0912)_1_Appendix-손현곤" xfId="1584"/>
    <cellStyle name="Ç¥ÁØ_¸é´ã¹Ý¿ø_wp file(0912)_1_Appendix-손현곤" xfId="1585"/>
    <cellStyle name="C￥AØ_¸e´a¹Y¿ø_wp file(0912)_1_Book1" xfId="1592"/>
    <cellStyle name="Ç¥ÁØ_¸é´ã¹Ý¿ø_wp file(0912)_1_Book1" xfId="1593"/>
    <cellStyle name="C￥AØ_¸e´a¹Y¿ø_wp file(0912)_1_국가별 제품별 마진율 분석" xfId="1572"/>
    <cellStyle name="Ç¥ÁØ_¸é´ã¹Ý¿ø_wp file(0912)_1_국가별 제품별 마진율 분석" xfId="1573"/>
    <cellStyle name="C￥AØ_¸e´a¹Y¿ø_wp file(0912)_Appendix" xfId="1596"/>
    <cellStyle name="Ç¥ÁØ_¸é´ã¹Ý¿ø_wp file(0912)_Appendix" xfId="1597"/>
    <cellStyle name="C￥AØ_¸e´a¹Y¿ø_wp file(0912)_Appendix(3-31 통합)" xfId="1598"/>
    <cellStyle name="Ç¥ÁØ_¸é´ã¹Ý¿ø_wp file(0912)_Appendix(3-31 통합)" xfId="1599"/>
    <cellStyle name="C￥AØ_¸e´a¹Y¿ø_wp file(0912)_Appendix(3-31 하장헌)" xfId="1600"/>
    <cellStyle name="Ç¥ÁØ_¸é´ã¹Ý¿ø_wp file(0912)_Appendix(3-31 하장헌)" xfId="1601"/>
    <cellStyle name="C￥AØ_¸e´a¹Y¿ø_wp file(0912)_Appendix-2002년" xfId="1602"/>
    <cellStyle name="Ç¥ÁØ_¸é´ã¹Ý¿ø_wp file(0912)_Appendix-2002년" xfId="1603"/>
    <cellStyle name="C￥AØ_¸e´a¹Y¿ø_wp file(0912)_Appendix-Final" xfId="1606"/>
    <cellStyle name="Ç¥ÁØ_¸é´ã¹Ý¿ø_wp file(0912)_Appendix-Final" xfId="1607"/>
    <cellStyle name="C￥AØ_¸e´a¹Y¿ø_wp file(0912)_Appendix-I,II,VD,VII,VIIABC,VIII,VIIIAB,IX,X,XI,XII,XIV,XXA,XXIA" xfId="1608"/>
    <cellStyle name="Ç¥ÁØ_¸é´ã¹Ý¿ø_wp file(0912)_Appendix-I,II,VD,VII,VIIABC,VIII,VIIIAB,IX,X,XI,XII,XIV,XXA,XXIA" xfId="1609"/>
    <cellStyle name="C￥AØ_¸e´a¹Y¿ø_wp file(0912)_Appendix-I,II,VD,VII,VIIABC,VIII,VIIIAB,IX,X,XI,XII,XIV,XXA,XXIA_Appendix for project YC" xfId="1612"/>
    <cellStyle name="Ç¥ÁØ_¸é´ã¹Ý¿ø_wp file(0912)_Appendix-I,II,VD,VII,VIIABC,VIII,VIIIAB,IX,X,XI,XII,XIV,XXA,XXIA_Appendix for project YC" xfId="1613"/>
    <cellStyle name="C￥AØ_¸e´a¹Y¿ø_wp file(0912)_Appendix-I,II,VD,VII,VIIABC,VIII,VIIIAB,IX,X,XI,XII,XIV,XXA,XXIA_Appendix(3-31 통합)" xfId="1614"/>
    <cellStyle name="Ç¥ÁØ_¸é´ã¹Ý¿ø_wp file(0912)_Appendix-I,II,VD,VII,VIIABC,VIII,VIIIAB,IX,X,XI,XII,XIV,XXA,XXIA_Appendix(3-31 통합)" xfId="1615"/>
    <cellStyle name="C￥AØ_¸e´a¹Y¿ø_wp file(0912)_Appendix-I,II,VD,VII,VIIABC,VIII,VIIIAB,IX,X,XI,XII,XIV,XXA,XXIA_Appendix(3-31 하장헌)" xfId="1616"/>
    <cellStyle name="Ç¥ÁØ_¸é´ã¹Ý¿ø_wp file(0912)_Appendix-I,II,VD,VII,VIIABC,VIII,VIIIAB,IX,X,XI,XII,XIV,XXA,XXIA_Appendix(3-31 하장헌)" xfId="1617"/>
    <cellStyle name="C￥AØ_¸e´a¹Y¿ø_wp file(0912)_Appendix-I,II,VD,VII,VIIABC,VIII,VIIIAB,IX,X,XI,XII,XIV,XXA,XXIA_Appendix_project YC" xfId="1618"/>
    <cellStyle name="Ç¥ÁØ_¸é´ã¹Ý¿ø_wp file(0912)_Appendix-I,II,VD,VII,VIIABC,VIII,VIIIAB,IX,X,XI,XII,XIV,XXA,XXIA_Appendix_project YC" xfId="1619"/>
    <cellStyle name="C￥AØ_¸e´a¹Y¿ø_wp file(0912)_Appendix-I,II,VD,VII,VIIABC,VIII,VIIIAB,IX,X,XI,XII,XIV,XXA,XXIA_Appendix-2002년" xfId="1620"/>
    <cellStyle name="Ç¥ÁØ_¸é´ã¹Ý¿ø_wp file(0912)_Appendix-I,II,VD,VII,VIIABC,VIII,VIIIAB,IX,X,XI,XII,XIV,XXA,XXIA_Appendix-2002년" xfId="1621"/>
    <cellStyle name="C￥AØ_¸e´a¹Y¿ø_wp file(0912)_Appendix-I,II,VD,VII,VIIABC,VIII,VIIIAB,IX,X,XI,XII,XIV,XXA,XXIA_Appendix-Final" xfId="1624"/>
    <cellStyle name="Ç¥ÁØ_¸é´ã¹Ý¿ø_wp file(0912)_Appendix-I,II,VD,VII,VIIABC,VIII,VIIIAB,IX,X,XI,XII,XIV,XXA,XXIA_Appendix-Final" xfId="1625"/>
    <cellStyle name="C￥AØ_¸e´a¹Y¿ø_wp file(0912)_Appendix-I,II,VD,VII,VIIABC,VIII,VIIIAB,IX,X,XI,XII,XIV,XXA,XXIA_Appendix-Final_1" xfId="1626"/>
    <cellStyle name="Ç¥ÁØ_¸é´ã¹Ý¿ø_wp file(0912)_Appendix-I,II,VD,VII,VIIABC,VIII,VIIIAB,IX,X,XI,XII,XIV,XXA,XXIA_Appendix-Final_1" xfId="1627"/>
    <cellStyle name="C￥AØ_¸e´a¹Y¿ø_wp file(0912)_Appendix-I,II,VD,VII,VIIABC,VIII,VIIIAB,IX,X,XI,XII,XIV,XXA,XXIA_Appendix-Final_1_Borrowing as of 2002" xfId="1628"/>
    <cellStyle name="Ç¥ÁØ_¸é´ã¹Ý¿ø_wp file(0912)_Appendix-I,II,VD,VII,VIIABC,VIII,VIIIAB,IX,X,XI,XII,XIV,XXA,XXIA_Appendix-Final_1_Borrowing as of 2002" xfId="1629"/>
    <cellStyle name="C￥AØ_¸e´a¹Y¿ø_wp file(0912)_Appendix-I,II,VD,VII,VIIABC,VIII,VIIIAB,IX,X,XI,XII,XIV,XXA,XXIA_Appendix-손현곤" xfId="1622"/>
    <cellStyle name="Ç¥ÁØ_¸é´ã¹Ý¿ø_wp file(0912)_Appendix-I,II,VD,VII,VIIABC,VIII,VIIIAB,IX,X,XI,XII,XIV,XXA,XXIA_Appendix-손현곤" xfId="1623"/>
    <cellStyle name="C￥AØ_¸e´a¹Y¿ø_wp file(0912)_Appendix-I,II,VD,VII,VIIABC,VIII,VIIIAB,IX,X,XI,XII,XIV,XXA,XXIA_Book1" xfId="1630"/>
    <cellStyle name="Ç¥ÁØ_¸é´ã¹Ý¿ø_wp file(0912)_Appendix-I,II,VD,VII,VIIABC,VIII,VIIIAB,IX,X,XI,XII,XIV,XXA,XXIA_Book1" xfId="1631"/>
    <cellStyle name="C￥AØ_¸e´a¹Y¿ø_wp file(0912)_Appendix-I,II,VD,VII,VIIABC,VIII,VIIIAB,IX,X,XI,XII,XIV,XXA,XXIA_국가별 제품별 마진율 분석" xfId="1610"/>
    <cellStyle name="Ç¥ÁØ_¸é´ã¹Ý¿ø_wp file(0912)_Appendix-I,II,VD,VII,VIIABC,VIII,VIIIAB,IX,X,XI,XII,XIV,XXA,XXIA_국가별 제품별 마진율 분석" xfId="1611"/>
    <cellStyle name="C￥AØ_¸e´a¹Y¿ø_wp file(0912)_appendix-lee.d.g" xfId="1632"/>
    <cellStyle name="Ç¥ÁØ_¸é´ã¹Ý¿ø_wp file(0912)_appendix-lee.d.g" xfId="1633"/>
    <cellStyle name="C￥AØ_¸e´a¹Y¿ø_wp file(0912)_appendix-lee.d.g_Appendix for project YC" xfId="1636"/>
    <cellStyle name="Ç¥ÁØ_¸é´ã¹Ý¿ø_wp file(0912)_appendix-lee.d.g_Appendix for project YC" xfId="1637"/>
    <cellStyle name="C￥AØ_¸e´a¹Y¿ø_wp file(0912)_appendix-lee.d.g_Appendix(3-31 통합)" xfId="1638"/>
    <cellStyle name="Ç¥ÁØ_¸é´ã¹Ý¿ø_wp file(0912)_appendix-lee.d.g_Appendix(3-31 통합)" xfId="1639"/>
    <cellStyle name="C￥AØ_¸e´a¹Y¿ø_wp file(0912)_appendix-lee.d.g_Appendix(3-31 하장헌)" xfId="1640"/>
    <cellStyle name="Ç¥ÁØ_¸é´ã¹Ý¿ø_wp file(0912)_appendix-lee.d.g_Appendix(3-31 하장헌)" xfId="1641"/>
    <cellStyle name="C￥AØ_¸e´a¹Y¿ø_wp file(0912)_appendix-lee.d.g_Appendix_project YC" xfId="1642"/>
    <cellStyle name="Ç¥ÁØ_¸é´ã¹Ý¿ø_wp file(0912)_appendix-lee.d.g_Appendix_project YC" xfId="1643"/>
    <cellStyle name="C￥AØ_¸e´a¹Y¿ø_wp file(0912)_appendix-lee.d.g_Appendix-2002년" xfId="1644"/>
    <cellStyle name="Ç¥ÁØ_¸é´ã¹Ý¿ø_wp file(0912)_appendix-lee.d.g_Appendix-2002년" xfId="1645"/>
    <cellStyle name="C￥AØ_¸e´a¹Y¿ø_wp file(0912)_appendix-lee.d.g_Appendix-Final" xfId="1648"/>
    <cellStyle name="Ç¥ÁØ_¸é´ã¹Ý¿ø_wp file(0912)_appendix-lee.d.g_Appendix-Final" xfId="1649"/>
    <cellStyle name="C￥AØ_¸e´a¹Y¿ø_wp file(0912)_appendix-lee.d.g_Appendix-Final_1" xfId="1650"/>
    <cellStyle name="Ç¥ÁØ_¸é´ã¹Ý¿ø_wp file(0912)_appendix-lee.d.g_Appendix-Final_1" xfId="1651"/>
    <cellStyle name="C￥AØ_¸e´a¹Y¿ø_wp file(0912)_appendix-lee.d.g_Appendix-Final_1_Borrowing as of 2002" xfId="1652"/>
    <cellStyle name="Ç¥ÁØ_¸é´ã¹Ý¿ø_wp file(0912)_appendix-lee.d.g_Appendix-Final_1_Borrowing as of 2002" xfId="1653"/>
    <cellStyle name="C￥AØ_¸e´a¹Y¿ø_wp file(0912)_appendix-lee.d.g_Appendix-손현곤" xfId="1646"/>
    <cellStyle name="Ç¥ÁØ_¸é´ã¹Ý¿ø_wp file(0912)_appendix-lee.d.g_Appendix-손현곤" xfId="1647"/>
    <cellStyle name="C￥AØ_¸e´a¹Y¿ø_wp file(0912)_appendix-lee.d.g_Book1" xfId="1654"/>
    <cellStyle name="Ç¥ÁØ_¸é´ã¹Ý¿ø_wp file(0912)_appendix-lee.d.g_Book1" xfId="1655"/>
    <cellStyle name="C￥AØ_¸e´a¹Y¿ø_wp file(0912)_appendix-lee.d.g_국가별 제품별 마진율 분석" xfId="1634"/>
    <cellStyle name="Ç¥ÁØ_¸é´ã¹Ý¿ø_wp file(0912)_appendix-lee.d.g_국가별 제품별 마진율 분석" xfId="1635"/>
    <cellStyle name="C￥AØ_¸e´a¹Y¿ø_wp file(0912)_Appendix-손현곤" xfId="1604"/>
    <cellStyle name="Ç¥ÁØ_¸é´ã¹Ý¿ø_wp file(0912)_Appendix-손현곤" xfId="1605"/>
    <cellStyle name="C￥AØ_¸e´a¹Y¿ø_wp file(0912)_Book1" xfId="1656"/>
    <cellStyle name="Ç¥ÁØ_¸é´ã¹Ý¿ø_wp file(0912)_Book1" xfId="1657"/>
    <cellStyle name="C￥AØ_¸e´a¹Y¿ø_wp file(0912)_JP" xfId="1658"/>
    <cellStyle name="Ç¥ÁØ_¸é´ã¹Ý¿ø_wp file(0912)_JP" xfId="1659"/>
    <cellStyle name="C￥AØ_¸e´a¹Y¿ø_wp file(0912)_wp file(0912)" xfId="1660"/>
    <cellStyle name="Ç¥ÁØ_¸é´ã¹Ý¿ø_wp file(0912)_wp file(0912)" xfId="1661"/>
    <cellStyle name="C￥AØ_¸e´a¹Y¿ø_wp file(0912)_국가별 제품별 마진율 분석" xfId="1594"/>
    <cellStyle name="Ç¥ÁØ_¸é´ã¹Ý¿ø_wp file(0912)_국가별 제품별 마진율 분석" xfId="1595"/>
    <cellStyle name="C￥AØ_¸e´a¹Y¿ø_매입채무" xfId="1386"/>
    <cellStyle name="Ç¥ÁØ_¸é´ã¹Ý¿ø_매입채무" xfId="1387"/>
    <cellStyle name="C￥AØ_¸e´a¹Y¿ø_매입채무_appendix-lee.d.g" xfId="1390"/>
    <cellStyle name="Ç¥ÁØ_¸é´ã¹Ý¿ø_매입채무_appendix-lee.d.g" xfId="1391"/>
    <cellStyle name="C￥AØ_¸e´a¹Y¿ø_매입채무_wp file(0912)" xfId="1392"/>
    <cellStyle name="Ç¥ÁØ_¸é´ã¹Ý¿ø_매입채무_wp file(0912)" xfId="1393"/>
    <cellStyle name="C￥AØ_¸e´a¹Y¿ø_매입채무_재고평가" xfId="1388"/>
    <cellStyle name="Ç¥ÁØ_¸é´ã¹Ý¿ø_매입채무_재고평가" xfId="1389"/>
    <cellStyle name="C￥AØ_¸e´a¹Y¿ø_연결BS" xfId="1394"/>
    <cellStyle name="Ç¥ÁØ_¸é´ã¹Ý¿ø_연결BS" xfId="1395"/>
    <cellStyle name="C￥AØ_¸e´a¹Y¿ø_연결BS_additional appendix" xfId="1398"/>
    <cellStyle name="Ç¥ÁØ_¸é´ã¹Ý¿ø_연결BS_additional appendix" xfId="1399"/>
    <cellStyle name="C￥AØ_¸e´a¹Y¿ø_연결BS_additional appendix_AP,manufacturing costs" xfId="1402"/>
    <cellStyle name="Ç¥ÁØ_¸é´ã¹Ý¿ø_연결BS_additional appendix_AP,manufacturing costs" xfId="1403"/>
    <cellStyle name="C￥AØ_¸e´a¹Y¿ø_연결BS_additional appendix_appendix-lee.d.g" xfId="1404"/>
    <cellStyle name="Ç¥ÁØ_¸é´ã¹Ý¿ø_연결BS_additional appendix_appendix-lee.d.g" xfId="1405"/>
    <cellStyle name="C￥AØ_¸e´a¹Y¿ø_연결BS_additional appendix_wp file(0912)" xfId="1406"/>
    <cellStyle name="Ç¥ÁØ_¸é´ã¹Ý¿ø_연결BS_additional appendix_wp file(0912)" xfId="1407"/>
    <cellStyle name="C￥AØ_¸e´a¹Y¿ø_연결BS_additional appendix_재고평가" xfId="1400"/>
    <cellStyle name="Ç¥ÁØ_¸é´ã¹Ý¿ø_연결BS_additional appendix_재고평가" xfId="1401"/>
    <cellStyle name="C￥AØ_¸e´a¹Y¿ø_연결BS_AP,manufacturing costs" xfId="1408"/>
    <cellStyle name="Ç¥ÁØ_¸é´ã¹Ý¿ø_연결BS_AP,manufacturing costs" xfId="1409"/>
    <cellStyle name="C￥AØ_¸e´a¹Y¿ø_연결BS_appendix-lee.d.g" xfId="1410"/>
    <cellStyle name="Ç¥ÁØ_¸é´ã¹Ý¿ø_연결BS_appendix-lee.d.g" xfId="1411"/>
    <cellStyle name="C￥AØ_¸e´a¹Y¿ø_연결BS_wp file(0912)" xfId="1412"/>
    <cellStyle name="Ç¥ÁØ_¸é´ã¹Ý¿ø_연결BS_wp file(0912)" xfId="1413"/>
    <cellStyle name="C￥AØ_¸e´a¹Y¿ø_연결BS_재고평가" xfId="1396"/>
    <cellStyle name="Ç¥ÁØ_¸é´ã¹Ý¿ø_연결BS_재고평가" xfId="1397"/>
    <cellStyle name="C￥AØ_¸e´a¹Y¿ø_재고평가" xfId="1414"/>
    <cellStyle name="Ç¥ÁØ_¸é´ã¹Ý¿ø_재고평가" xfId="1415"/>
    <cellStyle name="C￥AØ_¸e´a¹Y¿ø_재고평가_Appendix" xfId="1418"/>
    <cellStyle name="Ç¥ÁØ_¸é´ã¹Ý¿ø_재고평가_Appendix" xfId="1419"/>
    <cellStyle name="C￥AØ_¸e´a¹Y¿ø_재고평가_Appendix for project YC" xfId="1420"/>
    <cellStyle name="Ç¥ÁØ_¸é´ã¹Ý¿ø_재고평가_Appendix for project YC" xfId="1421"/>
    <cellStyle name="C￥AØ_¸e´a¹Y¿ø_재고평가_Appendix(3-31 통합)" xfId="1422"/>
    <cellStyle name="Ç¥ÁØ_¸é´ã¹Ý¿ø_재고평가_Appendix(3-31 통합)" xfId="1423"/>
    <cellStyle name="C￥AØ_¸e´a¹Y¿ø_재고평가_Appendix(3-31 하장헌)" xfId="1424"/>
    <cellStyle name="Ç¥ÁØ_¸é´ã¹Ý¿ø_재고평가_Appendix(3-31 하장헌)" xfId="1425"/>
    <cellStyle name="C￥AØ_¸e´a¹Y¿ø_재고평가_Appendix_project YC" xfId="1426"/>
    <cellStyle name="Ç¥ÁØ_¸é´ã¹Ý¿ø_재고평가_Appendix_project YC" xfId="1427"/>
    <cellStyle name="C￥AØ_¸e´a¹Y¿ø_재고평가_Appendix-2002년" xfId="1428"/>
    <cellStyle name="Ç¥ÁØ_¸é´ã¹Ý¿ø_재고평가_Appendix-2002년" xfId="1429"/>
    <cellStyle name="C￥AØ_¸e´a¹Y¿ø_재고평가_Appendix-Final" xfId="1432"/>
    <cellStyle name="Ç¥ÁØ_¸é´ã¹Ý¿ø_재고평가_Appendix-Final" xfId="1433"/>
    <cellStyle name="C￥AØ_¸e´a¹Y¿ø_재고평가_Appendix-I,II,VD,VII,VIIABC,VIII,VIIIAB,IX,X,XI,XII,XIV,XXA,XXIA" xfId="1434"/>
    <cellStyle name="Ç¥ÁØ_¸é´ã¹Ý¿ø_재고평가_Appendix-I,II,VD,VII,VIIABC,VIII,VIIIAB,IX,X,XI,XII,XIV,XXA,XXIA" xfId="1435"/>
    <cellStyle name="C￥AØ_¸e´a¹Y¿ø_재고평가_Appendix-I,II,VD,VII,VIIABC,VIII,VIIIAB,IX,X,XI,XII,XIV,XXA,XXIA_Appendix for project YC" xfId="1438"/>
    <cellStyle name="Ç¥ÁØ_¸é´ã¹Ý¿ø_재고평가_Appendix-I,II,VD,VII,VIIABC,VIII,VIIIAB,IX,X,XI,XII,XIV,XXA,XXIA_Appendix for project YC" xfId="1439"/>
    <cellStyle name="C￥AØ_¸e´a¹Y¿ø_재고평가_Appendix-I,II,VD,VII,VIIABC,VIII,VIIIAB,IX,X,XI,XII,XIV,XXA,XXIA_Appendix(3-31 통합)" xfId="1440"/>
    <cellStyle name="Ç¥ÁØ_¸é´ã¹Ý¿ø_재고평가_Appendix-I,II,VD,VII,VIIABC,VIII,VIIIAB,IX,X,XI,XII,XIV,XXA,XXIA_Appendix(3-31 통합)" xfId="1441"/>
    <cellStyle name="C￥AØ_¸e´a¹Y¿ø_재고평가_Appendix-I,II,VD,VII,VIIABC,VIII,VIIIAB,IX,X,XI,XII,XIV,XXA,XXIA_Appendix(3-31 하장헌)" xfId="1442"/>
    <cellStyle name="Ç¥ÁØ_¸é´ã¹Ý¿ø_재고평가_Appendix-I,II,VD,VII,VIIABC,VIII,VIIIAB,IX,X,XI,XII,XIV,XXA,XXIA_Appendix(3-31 하장헌)" xfId="1443"/>
    <cellStyle name="C￥AØ_¸e´a¹Y¿ø_재고평가_Appendix-I,II,VD,VII,VIIABC,VIII,VIIIAB,IX,X,XI,XII,XIV,XXA,XXIA_Appendix_project YC" xfId="1444"/>
    <cellStyle name="Ç¥ÁØ_¸é´ã¹Ý¿ø_재고평가_Appendix-I,II,VD,VII,VIIABC,VIII,VIIIAB,IX,X,XI,XII,XIV,XXA,XXIA_Appendix_project YC" xfId="1445"/>
    <cellStyle name="C￥AØ_¸e´a¹Y¿ø_재고평가_Appendix-I,II,VD,VII,VIIABC,VIII,VIIIAB,IX,X,XI,XII,XIV,XXA,XXIA_Appendix-2002년" xfId="1446"/>
    <cellStyle name="Ç¥ÁØ_¸é´ã¹Ý¿ø_재고평가_Appendix-I,II,VD,VII,VIIABC,VIII,VIIIAB,IX,X,XI,XII,XIV,XXA,XXIA_Appendix-2002년" xfId="1447"/>
    <cellStyle name="C￥AØ_¸e´a¹Y¿ø_재고평가_Appendix-I,II,VD,VII,VIIABC,VIII,VIIIAB,IX,X,XI,XII,XIV,XXA,XXIA_Appendix-Final" xfId="1450"/>
    <cellStyle name="Ç¥ÁØ_¸é´ã¹Ý¿ø_재고평가_Appendix-I,II,VD,VII,VIIABC,VIII,VIIIAB,IX,X,XI,XII,XIV,XXA,XXIA_Appendix-Final" xfId="1451"/>
    <cellStyle name="C￥AØ_¸e´a¹Y¿ø_재고평가_Appendix-I,II,VD,VII,VIIABC,VIII,VIIIAB,IX,X,XI,XII,XIV,XXA,XXIA_Appendix-Final_1" xfId="1452"/>
    <cellStyle name="Ç¥ÁØ_¸é´ã¹Ý¿ø_재고평가_Appendix-I,II,VD,VII,VIIABC,VIII,VIIIAB,IX,X,XI,XII,XIV,XXA,XXIA_Appendix-Final_1" xfId="1453"/>
    <cellStyle name="C￥AØ_¸e´a¹Y¿ø_재고평가_Appendix-I,II,VD,VII,VIIABC,VIII,VIIIAB,IX,X,XI,XII,XIV,XXA,XXIA_Appendix-Final_1_Borrowing as of 2002" xfId="1454"/>
    <cellStyle name="Ç¥ÁØ_¸é´ã¹Ý¿ø_재고평가_Appendix-I,II,VD,VII,VIIABC,VIII,VIIIAB,IX,X,XI,XII,XIV,XXA,XXIA_Appendix-Final_1_Borrowing as of 2002" xfId="1455"/>
    <cellStyle name="C￥AØ_¸e´a¹Y¿ø_재고평가_Appendix-I,II,VD,VII,VIIABC,VIII,VIIIAB,IX,X,XI,XII,XIV,XXA,XXIA_Appendix-손현곤" xfId="1448"/>
    <cellStyle name="Ç¥ÁØ_¸é´ã¹Ý¿ø_재고평가_Appendix-I,II,VD,VII,VIIABC,VIII,VIIIAB,IX,X,XI,XII,XIV,XXA,XXIA_Appendix-손현곤" xfId="1449"/>
    <cellStyle name="C￥AØ_¸e´a¹Y¿ø_재고평가_Appendix-I,II,VD,VII,VIIABC,VIII,VIIIAB,IX,X,XI,XII,XIV,XXA,XXIA_Book1" xfId="1456"/>
    <cellStyle name="Ç¥ÁØ_¸é´ã¹Ý¿ø_재고평가_Appendix-I,II,VD,VII,VIIABC,VIII,VIIIAB,IX,X,XI,XII,XIV,XXA,XXIA_Book1" xfId="1457"/>
    <cellStyle name="C￥AØ_¸e´a¹Y¿ø_재고평가_Appendix-I,II,VD,VII,VIIABC,VIII,VIIIAB,IX,X,XI,XII,XIV,XXA,XXIA_국가별 제품별 마진율 분석" xfId="1436"/>
    <cellStyle name="Ç¥ÁØ_¸é´ã¹Ý¿ø_재고평가_Appendix-I,II,VD,VII,VIIABC,VIII,VIIIAB,IX,X,XI,XII,XIV,XXA,XXIA_국가별 제품별 마진율 분석" xfId="1437"/>
    <cellStyle name="C￥AØ_¸e´a¹Y¿ø_재고평가_appendix-lee.d.g" xfId="1458"/>
    <cellStyle name="Ç¥ÁØ_¸é´ã¹Ý¿ø_재고평가_appendix-lee.d.g" xfId="1459"/>
    <cellStyle name="C￥AØ_¸e´a¹Y¿ø_재고평가_appendix-lee.d.g_Appendix for project YC" xfId="1462"/>
    <cellStyle name="Ç¥ÁØ_¸é´ã¹Ý¿ø_재고평가_appendix-lee.d.g_Appendix for project YC" xfId="1463"/>
    <cellStyle name="C￥AØ_¸e´a¹Y¿ø_재고평가_appendix-lee.d.g_Appendix(3-31 통합)" xfId="1464"/>
    <cellStyle name="Ç¥ÁØ_¸é´ã¹Ý¿ø_재고평가_appendix-lee.d.g_Appendix(3-31 통합)" xfId="1465"/>
    <cellStyle name="C￥AØ_¸e´a¹Y¿ø_재고평가_appendix-lee.d.g_Appendix(3-31 하장헌)" xfId="1466"/>
    <cellStyle name="Ç¥ÁØ_¸é´ã¹Ý¿ø_재고평가_appendix-lee.d.g_Appendix(3-31 하장헌)" xfId="1467"/>
    <cellStyle name="C￥AØ_¸e´a¹Y¿ø_재고평가_appendix-lee.d.g_Appendix_project YC" xfId="1468"/>
    <cellStyle name="Ç¥ÁØ_¸é´ã¹Ý¿ø_재고평가_appendix-lee.d.g_Appendix_project YC" xfId="1469"/>
    <cellStyle name="C￥AØ_¸e´a¹Y¿ø_재고평가_appendix-lee.d.g_Appendix-2002년" xfId="1470"/>
    <cellStyle name="Ç¥ÁØ_¸é´ã¹Ý¿ø_재고평가_appendix-lee.d.g_Appendix-2002년" xfId="1471"/>
    <cellStyle name="C￥AØ_¸e´a¹Y¿ø_재고평가_appendix-lee.d.g_Appendix-Final" xfId="1474"/>
    <cellStyle name="Ç¥ÁØ_¸é´ã¹Ý¿ø_재고평가_appendix-lee.d.g_Appendix-Final" xfId="1475"/>
    <cellStyle name="C￥AØ_¸e´a¹Y¿ø_재고평가_appendix-lee.d.g_Appendix-Final_1" xfId="1476"/>
    <cellStyle name="Ç¥ÁØ_¸é´ã¹Ý¿ø_재고평가_appendix-lee.d.g_Appendix-Final_1" xfId="1477"/>
    <cellStyle name="C￥AØ_¸e´a¹Y¿ø_재고평가_appendix-lee.d.g_Appendix-Final_1_Borrowing as of 2002" xfId="1478"/>
    <cellStyle name="Ç¥ÁØ_¸é´ã¹Ý¿ø_재고평가_appendix-lee.d.g_Appendix-Final_1_Borrowing as of 2002" xfId="1479"/>
    <cellStyle name="C￥AØ_¸e´a¹Y¿ø_재고평가_appendix-lee.d.g_Appendix-손현곤" xfId="1472"/>
    <cellStyle name="Ç¥ÁØ_¸é´ã¹Ý¿ø_재고평가_appendix-lee.d.g_Appendix-손현곤" xfId="1473"/>
    <cellStyle name="C￥AØ_¸e´a¹Y¿ø_재고평가_appendix-lee.d.g_Book1" xfId="1480"/>
    <cellStyle name="Ç¥ÁØ_¸é´ã¹Ý¿ø_재고평가_appendix-lee.d.g_Book1" xfId="1481"/>
    <cellStyle name="C￥AØ_¸e´a¹Y¿ø_재고평가_appendix-lee.d.g_국가별 제품별 마진율 분석" xfId="1460"/>
    <cellStyle name="Ç¥ÁØ_¸é´ã¹Ý¿ø_재고평가_appendix-lee.d.g_국가별 제품별 마진율 분석" xfId="1461"/>
    <cellStyle name="C￥AØ_¸e´a¹Y¿ø_재고평가_Appendix-손현곤" xfId="1430"/>
    <cellStyle name="Ç¥ÁØ_¸é´ã¹Ý¿ø_재고평가_Appendix-손현곤" xfId="1431"/>
    <cellStyle name="C￥AØ_¸e´a¹Y¿ø_재고평가_Book1" xfId="1482"/>
    <cellStyle name="Ç¥ÁØ_¸é´ã¹Ý¿ø_재고평가_Book1" xfId="1483"/>
    <cellStyle name="C￥AØ_¸e´a¹Y¿ø_재고평가_JP" xfId="1484"/>
    <cellStyle name="Ç¥ÁØ_¸é´ã¹Ý¿ø_재고평가_JP" xfId="1485"/>
    <cellStyle name="C￥AØ_¸e´a¹Y¿ø_재고평가_wp file(0912)" xfId="1486"/>
    <cellStyle name="Ç¥ÁØ_¸é´ã¹Ý¿ø_재고평가_wp file(0912)" xfId="1487"/>
    <cellStyle name="C￥AØ_¸e´a¹Y¿ø_재고평가_국가별 제품별 마진율 분석" xfId="1416"/>
    <cellStyle name="Ç¥ÁØ_¸é´ã¹Ý¿ø_재고평가_국가별 제품별 마진율 분석" xfId="1417"/>
    <cellStyle name="C￥AØ_¸e´a¹Y¿ø_재고평가1" xfId="1488"/>
    <cellStyle name="Ç¥ÁØ_¸é´ã¹Ý¿ø_재고평가1" xfId="1489"/>
    <cellStyle name="C￥AØ_¿¹≫e¿aA≫ " xfId="1662"/>
    <cellStyle name="Ç¥ÁØ_±¹¿Übal" xfId="1663"/>
    <cellStyle name="C￥AØ_±¹¿UPL" xfId="1664"/>
    <cellStyle name="Ç¥ÁØ_±â¾È" xfId="1665"/>
    <cellStyle name="C￥AØ_≫c¾÷ºIº° AN°e " xfId="1666"/>
    <cellStyle name="Ç¥ÁØ_°©À»¼­¿ï" xfId="1667"/>
    <cellStyle name="C￥AØ_°ø¹R5 " xfId="1668"/>
    <cellStyle name="Ç¥ÁØ_°ü¸®Ç×¸ñ_¾÷Á¾º° " xfId="1669"/>
    <cellStyle name="C￥AØ_¼±AoAc°i_1_³≫ºI°eE¹´e AßA¤A÷AI " xfId="1670"/>
    <cellStyle name="Ç¥ÁØ_¾÷Á¾º° " xfId="1671"/>
    <cellStyle name="C￥AØ_¾c½A9" xfId="1672"/>
    <cellStyle name="Ç¥ÁØ_5-1±¤°í " xfId="1673"/>
    <cellStyle name="C￥AØ_5-1±¤°i _2001재무제표" xfId="1674"/>
    <cellStyle name="Ç¥ÁØ_5-1±¤°í _2001재무제표" xfId="1675"/>
    <cellStyle name="C￥AØ_5-1±¤°i _6RCB1 " xfId="1676"/>
    <cellStyle name="Ç¥ÁØ_98³â °á»ê " xfId="1677"/>
    <cellStyle name="C￥AØ_A|C°" xfId="1678"/>
    <cellStyle name="Ç¥ÁØ_Ã¤±Ç¹Ý" xfId="1679"/>
    <cellStyle name="C￥AØ_A¤±C¹Y¿ø" xfId="1680"/>
    <cellStyle name="Ç¥ÁØ_Ã¤±Ç¹Ý¿ø" xfId="1681"/>
    <cellStyle name="C￥AØ_A¤±C¹Y¿ø_AP,manufacturing costs" xfId="1806"/>
    <cellStyle name="Ç¥ÁØ_Ã¤±Ç¹Ý¿ø_AP,manufacturing costs" xfId="1807"/>
    <cellStyle name="C￥AØ_A¤±C¹Y¿ø_AP,manufacturing costs_재고평가" xfId="1808"/>
    <cellStyle name="Ç¥ÁØ_Ã¤±Ç¹Ý¿ø_AP,manufacturing costs_재고평가" xfId="1809"/>
    <cellStyle name="C￥AØ_A¤±C¹Y¿ø_AP,가동시간,top10" xfId="1786"/>
    <cellStyle name="Ç¥ÁØ_Ã¤±Ç¹Ý¿ø_AP,가동시간,top10" xfId="1787"/>
    <cellStyle name="C￥AØ_A¤±C¹Y¿ø_AP,가동시간,top10_additional appendix" xfId="1790"/>
    <cellStyle name="Ç¥ÁØ_Ã¤±Ç¹Ý¿ø_AP,가동시간,top10_additional appendix" xfId="1791"/>
    <cellStyle name="C￥AØ_A¤±C¹Y¿ø_AP,가동시간,top10_additional appendix_AP,manufacturing costs" xfId="1794"/>
    <cellStyle name="Ç¥ÁØ_Ã¤±Ç¹Ý¿ø_AP,가동시간,top10_additional appendix_AP,manufacturing costs" xfId="1795"/>
    <cellStyle name="C￥AØ_A¤±C¹Y¿ø_AP,가동시간,top10_additional appendix_appendix-lee.d.g" xfId="1796"/>
    <cellStyle name="Ç¥ÁØ_Ã¤±Ç¹Ý¿ø_AP,가동시간,top10_additional appendix_appendix-lee.d.g" xfId="1797"/>
    <cellStyle name="C￥AØ_A¤±C¹Y¿ø_AP,가동시간,top10_additional appendix_wp file(0912)" xfId="1798"/>
    <cellStyle name="Ç¥ÁØ_Ã¤±Ç¹Ý¿ø_AP,가동시간,top10_additional appendix_wp file(0912)" xfId="1799"/>
    <cellStyle name="C￥AØ_A¤±C¹Y¿ø_AP,가동시간,top10_additional appendix_재고평가" xfId="1792"/>
    <cellStyle name="Ç¥ÁØ_Ã¤±Ç¹Ý¿ø_AP,가동시간,top10_additional appendix_재고평가" xfId="1793"/>
    <cellStyle name="C￥AØ_A¤±C¹Y¿ø_AP,가동시간,top10_AP,manufacturing costs" xfId="1800"/>
    <cellStyle name="Ç¥ÁØ_Ã¤±Ç¹Ý¿ø_AP,가동시간,top10_AP,manufacturing costs" xfId="1801"/>
    <cellStyle name="C￥AØ_A¤±C¹Y¿ø_AP,가동시간,top10_appendix-lee.d.g" xfId="1802"/>
    <cellStyle name="Ç¥ÁØ_Ã¤±Ç¹Ý¿ø_AP,가동시간,top10_appendix-lee.d.g" xfId="1803"/>
    <cellStyle name="C￥AØ_A¤±C¹Y¿ø_AP,가동시간,top10_wp file(0912)" xfId="1804"/>
    <cellStyle name="Ç¥ÁØ_Ã¤±Ç¹Ý¿ø_AP,가동시간,top10_wp file(0912)" xfId="1805"/>
    <cellStyle name="C￥AØ_A¤±C¹Y¿ø_AP,가동시간,top10_재고평가" xfId="1788"/>
    <cellStyle name="Ç¥ÁØ_Ã¤±Ç¹Ý¿ø_AP,가동시간,top10_재고평가" xfId="1789"/>
    <cellStyle name="C￥AØ_A¤±C¹Y¿ø_Appendix" xfId="1810"/>
    <cellStyle name="Ç¥ÁØ_Ã¤±Ç¹Ý¿ø_Appendix" xfId="1811"/>
    <cellStyle name="C￥AØ_A¤±C¹Y¿ø_Appendix-I,II,VD,VII,VIIABC,VIII,VIIIAB,IX,X,XI,XII,XIV,XXA,XXIA" xfId="1812"/>
    <cellStyle name="Ç¥ÁØ_Ã¤±Ç¹Ý¿ø_Appendix-I,II,VD,VII,VIIABC,VIII,VIIIAB,IX,X,XI,XII,XIV,XXA,XXIA" xfId="1813"/>
    <cellStyle name="C￥AØ_A¤±C¹Y¿ø_appendix-lee.d.g" xfId="1814"/>
    <cellStyle name="Ç¥ÁØ_Ã¤±Ç¹Ý¿ø_appendix-lee.d.g" xfId="1815"/>
    <cellStyle name="C￥AØ_A¤±C¹Y¿ø_BS-Appendix" xfId="1816"/>
    <cellStyle name="Ç¥ÁØ_Ã¤±Ç¹Ý¿ø_BS-Appendix" xfId="1817"/>
    <cellStyle name="C￥AØ_A¤±C¹Y¿ø_JP" xfId="1818"/>
    <cellStyle name="Ç¥ÁØ_Ã¤±Ç¹Ý¿ø_JP" xfId="1819"/>
    <cellStyle name="C￥AØ_A¤±C¹Y¿ø_JP_Appendix for project YC" xfId="1822"/>
    <cellStyle name="Ç¥ÁØ_Ã¤±Ç¹Ý¿ø_JP_Appendix for project YC" xfId="1823"/>
    <cellStyle name="C￥AØ_A¤±C¹Y¿ø_JP_Appendix(3-31 통합)" xfId="1824"/>
    <cellStyle name="Ç¥ÁØ_Ã¤±Ç¹Ý¿ø_JP_Appendix(3-31 통합)" xfId="1825"/>
    <cellStyle name="C￥AØ_A¤±C¹Y¿ø_JP_Appendix(3-31 하장헌)" xfId="1826"/>
    <cellStyle name="Ç¥ÁØ_Ã¤±Ç¹Ý¿ø_JP_Appendix(3-31 하장헌)" xfId="1827"/>
    <cellStyle name="C￥AØ_A¤±C¹Y¿ø_JP_Appendix_project YC" xfId="1828"/>
    <cellStyle name="Ç¥ÁØ_Ã¤±Ç¹Ý¿ø_JP_Appendix_project YC" xfId="1829"/>
    <cellStyle name="C￥AØ_A¤±C¹Y¿ø_JP_Appendix-2002년" xfId="1830"/>
    <cellStyle name="Ç¥ÁØ_Ã¤±Ç¹Ý¿ø_JP_Appendix-2002년" xfId="1831"/>
    <cellStyle name="C￥AØ_A¤±C¹Y¿ø_JP_Appendix-Final" xfId="1834"/>
    <cellStyle name="Ç¥ÁØ_Ã¤±Ç¹Ý¿ø_JP_Appendix-Final" xfId="1835"/>
    <cellStyle name="C￥AØ_A¤±C¹Y¿ø_JP_Appendix-Final_1" xfId="1836"/>
    <cellStyle name="Ç¥ÁØ_Ã¤±Ç¹Ý¿ø_JP_Appendix-Final_1" xfId="1837"/>
    <cellStyle name="C￥AØ_A¤±C¹Y¿ø_JP_Appendix-Final_1_Borrowing as of 2002" xfId="1838"/>
    <cellStyle name="Ç¥ÁØ_Ã¤±Ç¹Ý¿ø_JP_Appendix-Final_1_Borrowing as of 2002" xfId="1839"/>
    <cellStyle name="C￥AØ_A¤±C¹Y¿ø_JP_Appendix-손현곤" xfId="1832"/>
    <cellStyle name="Ç¥ÁØ_Ã¤±Ç¹Ý¿ø_JP_Appendix-손현곤" xfId="1833"/>
    <cellStyle name="C￥AØ_A¤±C¹Y¿ø_JP_Book1" xfId="1840"/>
    <cellStyle name="Ç¥ÁØ_Ã¤±Ç¹Ý¿ø_JP_Book1" xfId="1841"/>
    <cellStyle name="C￥AØ_A¤±C¹Y¿ø_JP_국가별 제품별 마진율 분석" xfId="1820"/>
    <cellStyle name="Ç¥ÁØ_Ã¤±Ç¹Ý¿ø_JP_국가별 제품별 마진율 분석" xfId="1821"/>
    <cellStyle name="C￥AØ_A¤±C¹Y¿ø_mc" xfId="1842"/>
    <cellStyle name="Ç¥ÁØ_Ã¤±Ç¹Ý¿ø_mc" xfId="1843"/>
    <cellStyle name="C￥AØ_A¤±C¹Y¿ø_mc_additional appendix" xfId="1846"/>
    <cellStyle name="Ç¥ÁØ_Ã¤±Ç¹Ý¿ø_mc_additional appendix" xfId="1847"/>
    <cellStyle name="C￥AØ_A¤±C¹Y¿ø_mc_additional appendix_AP,manufacturing costs" xfId="1850"/>
    <cellStyle name="Ç¥ÁØ_Ã¤±Ç¹Ý¿ø_mc_additional appendix_AP,manufacturing costs" xfId="1851"/>
    <cellStyle name="C￥AØ_A¤±C¹Y¿ø_mc_additional appendix_appendix-lee.d.g" xfId="1852"/>
    <cellStyle name="Ç¥ÁØ_Ã¤±Ç¹Ý¿ø_mc_additional appendix_appendix-lee.d.g" xfId="1853"/>
    <cellStyle name="C￥AØ_A¤±C¹Y¿ø_mc_additional appendix_wp file(0912)" xfId="1854"/>
    <cellStyle name="Ç¥ÁØ_Ã¤±Ç¹Ý¿ø_mc_additional appendix_wp file(0912)" xfId="1855"/>
    <cellStyle name="C￥AØ_A¤±C¹Y¿ø_mc_additional appendix_재고평가" xfId="1848"/>
    <cellStyle name="Ç¥ÁØ_Ã¤±Ç¹Ý¿ø_mc_additional appendix_재고평가" xfId="1849"/>
    <cellStyle name="C￥AØ_A¤±C¹Y¿ø_mc_AP,manufacturing costs" xfId="1856"/>
    <cellStyle name="Ç¥ÁØ_Ã¤±Ç¹Ý¿ø_mc_AP,manufacturing costs" xfId="1857"/>
    <cellStyle name="C￥AØ_A¤±C¹Y¿ø_mc_appendix-lee.d.g" xfId="1858"/>
    <cellStyle name="Ç¥ÁØ_Ã¤±Ç¹Ý¿ø_mc_appendix-lee.d.g" xfId="1859"/>
    <cellStyle name="C￥AØ_A¤±C¹Y¿ø_mc_wp file(0912)" xfId="1860"/>
    <cellStyle name="Ç¥ÁØ_Ã¤±Ç¹Ý¿ø_mc_wp file(0912)" xfId="1861"/>
    <cellStyle name="C￥AØ_A¤±C¹Y¿ø_mc_재고평가" xfId="1844"/>
    <cellStyle name="Ç¥ÁØ_Ã¤±Ç¹Ý¿ø_mc_재고평가" xfId="1845"/>
    <cellStyle name="C￥AØ_A¤±C¹Y¿ø_PL-Appendix" xfId="1862"/>
    <cellStyle name="Ç¥ÁØ_Ã¤±Ç¹Ý¿ø_PL-Appendix" xfId="1863"/>
    <cellStyle name="C￥AØ_A¤±C¹Y¿ø_tables for report" xfId="1864"/>
    <cellStyle name="Ç¥ÁØ_Ã¤±Ç¹Ý¿ø_wp file(0912)" xfId="1865"/>
    <cellStyle name="C￥AØ_A¤±C¹Y¿ø_wp file(0912)_1" xfId="1866"/>
    <cellStyle name="Ç¥ÁØ_Ã¤±Ç¹Ý¿ø_wp file(0912)_1" xfId="1867"/>
    <cellStyle name="C￥AØ_A¤±C¹Y¿ø_wp file(0912)_1_Appendix for project YC" xfId="1870"/>
    <cellStyle name="Ç¥ÁØ_Ã¤±Ç¹Ý¿ø_wp file(0912)_1_Appendix for project YC" xfId="1871"/>
    <cellStyle name="C￥AØ_A¤±C¹Y¿ø_wp file(0912)_1_Appendix(3-31 통합)" xfId="1872"/>
    <cellStyle name="Ç¥ÁØ_Ã¤±Ç¹Ý¿ø_wp file(0912)_1_Appendix(3-31 통합)" xfId="1873"/>
    <cellStyle name="C￥AØ_A¤±C¹Y¿ø_wp file(0912)_1_Appendix(3-31 하장헌)" xfId="1874"/>
    <cellStyle name="Ç¥ÁØ_Ã¤±Ç¹Ý¿ø_wp file(0912)_1_Appendix(3-31 하장헌)" xfId="1875"/>
    <cellStyle name="C￥AØ_A¤±C¹Y¿ø_wp file(0912)_1_Appendix_project YC" xfId="1876"/>
    <cellStyle name="Ç¥ÁØ_Ã¤±Ç¹Ý¿ø_wp file(0912)_1_Appendix_project YC" xfId="1877"/>
    <cellStyle name="C￥AØ_A¤±C¹Y¿ø_wp file(0912)_1_Appendix-2002년" xfId="1878"/>
    <cellStyle name="Ç¥ÁØ_Ã¤±Ç¹Ý¿ø_wp file(0912)_1_Appendix-2002년" xfId="1879"/>
    <cellStyle name="C￥AØ_A¤±C¹Y¿ø_wp file(0912)_1_Appendix-Final" xfId="1882"/>
    <cellStyle name="Ç¥ÁØ_Ã¤±Ç¹Ý¿ø_wp file(0912)_1_Appendix-Final" xfId="1883"/>
    <cellStyle name="C￥AØ_A¤±C¹Y¿ø_wp file(0912)_1_Appendix-Final_1" xfId="1884"/>
    <cellStyle name="Ç¥ÁØ_Ã¤±Ç¹Ý¿ø_wp file(0912)_1_Appendix-Final_1" xfId="1885"/>
    <cellStyle name="C￥AØ_A¤±C¹Y¿ø_wp file(0912)_1_Appendix-Final_1_Borrowing as of 2002" xfId="1886"/>
    <cellStyle name="Ç¥ÁØ_Ã¤±Ç¹Ý¿ø_wp file(0912)_1_Appendix-Final_1_Borrowing as of 2002" xfId="1887"/>
    <cellStyle name="C￥AØ_A¤±C¹Y¿ø_wp file(0912)_1_Appendix-손현곤" xfId="1880"/>
    <cellStyle name="Ç¥ÁØ_Ã¤±Ç¹Ý¿ø_wp file(0912)_1_Appendix-손현곤" xfId="1881"/>
    <cellStyle name="C￥AØ_A¤±C¹Y¿ø_wp file(0912)_1_Book1" xfId="1888"/>
    <cellStyle name="Ç¥ÁØ_Ã¤±Ç¹Ý¿ø_wp file(0912)_1_Book1" xfId="1889"/>
    <cellStyle name="C￥AØ_A¤±C¹Y¿ø_wp file(0912)_1_국가별 제품별 마진율 분석" xfId="1868"/>
    <cellStyle name="Ç¥ÁØ_Ã¤±Ç¹Ý¿ø_wp file(0912)_1_국가별 제품별 마진율 분석" xfId="1869"/>
    <cellStyle name="C￥AØ_A¤±C¹Y¿ø_wp file(0912)_Appendix" xfId="1892"/>
    <cellStyle name="Ç¥ÁØ_Ã¤±Ç¹Ý¿ø_wp file(0912)_Appendix" xfId="1893"/>
    <cellStyle name="C￥AØ_A¤±C¹Y¿ø_wp file(0912)_Appendix(3-31 통합)" xfId="1894"/>
    <cellStyle name="Ç¥ÁØ_Ã¤±Ç¹Ý¿ø_wp file(0912)_Appendix(3-31 통합)" xfId="1895"/>
    <cellStyle name="C￥AØ_A¤±C¹Y¿ø_wp file(0912)_Appendix(3-31 하장헌)" xfId="1896"/>
    <cellStyle name="Ç¥ÁØ_Ã¤±Ç¹Ý¿ø_wp file(0912)_Appendix(3-31 하장헌)" xfId="1897"/>
    <cellStyle name="C￥AØ_A¤±C¹Y¿ø_wp file(0912)_Appendix-2002년" xfId="1898"/>
    <cellStyle name="Ç¥ÁØ_Ã¤±Ç¹Ý¿ø_wp file(0912)_Appendix-2002년" xfId="1899"/>
    <cellStyle name="C￥AØ_A¤±C¹Y¿ø_wp file(0912)_Appendix-Final" xfId="1902"/>
    <cellStyle name="Ç¥ÁØ_Ã¤±Ç¹Ý¿ø_wp file(0912)_Appendix-Final" xfId="1903"/>
    <cellStyle name="C￥AØ_A¤±C¹Y¿ø_wp file(0912)_Appendix-I,II,VD,VII,VIIABC,VIII,VIIIAB,IX,X,XI,XII,XIV,XXA,XXIA" xfId="1904"/>
    <cellStyle name="Ç¥ÁØ_Ã¤±Ç¹Ý¿ø_wp file(0912)_Appendix-I,II,VD,VII,VIIABC,VIII,VIIIAB,IX,X,XI,XII,XIV,XXA,XXIA" xfId="1905"/>
    <cellStyle name="C￥AØ_A¤±C¹Y¿ø_wp file(0912)_Appendix-I,II,VD,VII,VIIABC,VIII,VIIIAB,IX,X,XI,XII,XIV,XXA,XXIA_Appendix for project YC" xfId="1908"/>
    <cellStyle name="Ç¥ÁØ_Ã¤±Ç¹Ý¿ø_wp file(0912)_Appendix-I,II,VD,VII,VIIABC,VIII,VIIIAB,IX,X,XI,XII,XIV,XXA,XXIA_Appendix for project YC" xfId="1909"/>
    <cellStyle name="C￥AØ_A¤±C¹Y¿ø_wp file(0912)_Appendix-I,II,VD,VII,VIIABC,VIII,VIIIAB,IX,X,XI,XII,XIV,XXA,XXIA_Appendix(3-31 통합)" xfId="1910"/>
    <cellStyle name="Ç¥ÁØ_Ã¤±Ç¹Ý¿ø_wp file(0912)_Appendix-I,II,VD,VII,VIIABC,VIII,VIIIAB,IX,X,XI,XII,XIV,XXA,XXIA_Appendix(3-31 통합)" xfId="1911"/>
    <cellStyle name="C￥AØ_A¤±C¹Y¿ø_wp file(0912)_Appendix-I,II,VD,VII,VIIABC,VIII,VIIIAB,IX,X,XI,XII,XIV,XXA,XXIA_Appendix(3-31 하장헌)" xfId="1912"/>
    <cellStyle name="Ç¥ÁØ_Ã¤±Ç¹Ý¿ø_wp file(0912)_Appendix-I,II,VD,VII,VIIABC,VIII,VIIIAB,IX,X,XI,XII,XIV,XXA,XXIA_Appendix(3-31 하장헌)" xfId="1913"/>
    <cellStyle name="C￥AØ_A¤±C¹Y¿ø_wp file(0912)_Appendix-I,II,VD,VII,VIIABC,VIII,VIIIAB,IX,X,XI,XII,XIV,XXA,XXIA_Appendix_project YC" xfId="1914"/>
    <cellStyle name="Ç¥ÁØ_Ã¤±Ç¹Ý¿ø_wp file(0912)_Appendix-I,II,VD,VII,VIIABC,VIII,VIIIAB,IX,X,XI,XII,XIV,XXA,XXIA_Appendix_project YC" xfId="1915"/>
    <cellStyle name="C￥AØ_A¤±C¹Y¿ø_wp file(0912)_Appendix-I,II,VD,VII,VIIABC,VIII,VIIIAB,IX,X,XI,XII,XIV,XXA,XXIA_Appendix-2002년" xfId="1916"/>
    <cellStyle name="Ç¥ÁØ_Ã¤±Ç¹Ý¿ø_wp file(0912)_Appendix-I,II,VD,VII,VIIABC,VIII,VIIIAB,IX,X,XI,XII,XIV,XXA,XXIA_Appendix-2002년" xfId="1917"/>
    <cellStyle name="C￥AØ_A¤±C¹Y¿ø_wp file(0912)_Appendix-I,II,VD,VII,VIIABC,VIII,VIIIAB,IX,X,XI,XII,XIV,XXA,XXIA_Appendix-Final" xfId="1920"/>
    <cellStyle name="Ç¥ÁØ_Ã¤±Ç¹Ý¿ø_wp file(0912)_Appendix-I,II,VD,VII,VIIABC,VIII,VIIIAB,IX,X,XI,XII,XIV,XXA,XXIA_Appendix-Final" xfId="1921"/>
    <cellStyle name="C￥AØ_A¤±C¹Y¿ø_wp file(0912)_Appendix-I,II,VD,VII,VIIABC,VIII,VIIIAB,IX,X,XI,XII,XIV,XXA,XXIA_Appendix-Final_1" xfId="1922"/>
    <cellStyle name="Ç¥ÁØ_Ã¤±Ç¹Ý¿ø_wp file(0912)_Appendix-I,II,VD,VII,VIIABC,VIII,VIIIAB,IX,X,XI,XII,XIV,XXA,XXIA_Appendix-Final_1" xfId="1923"/>
    <cellStyle name="C￥AØ_A¤±C¹Y¿ø_wp file(0912)_Appendix-I,II,VD,VII,VIIABC,VIII,VIIIAB,IX,X,XI,XII,XIV,XXA,XXIA_Appendix-Final_1_Borrowing as of 2002" xfId="1924"/>
    <cellStyle name="Ç¥ÁØ_Ã¤±Ç¹Ý¿ø_wp file(0912)_Appendix-I,II,VD,VII,VIIABC,VIII,VIIIAB,IX,X,XI,XII,XIV,XXA,XXIA_Appendix-Final_1_Borrowing as of 2002" xfId="1925"/>
    <cellStyle name="C￥AØ_A¤±C¹Y¿ø_wp file(0912)_Appendix-I,II,VD,VII,VIIABC,VIII,VIIIAB,IX,X,XI,XII,XIV,XXA,XXIA_Appendix-손현곤" xfId="1918"/>
    <cellStyle name="Ç¥ÁØ_Ã¤±Ç¹Ý¿ø_wp file(0912)_Appendix-I,II,VD,VII,VIIABC,VIII,VIIIAB,IX,X,XI,XII,XIV,XXA,XXIA_Appendix-손현곤" xfId="1919"/>
    <cellStyle name="C￥AØ_A¤±C¹Y¿ø_wp file(0912)_Appendix-I,II,VD,VII,VIIABC,VIII,VIIIAB,IX,X,XI,XII,XIV,XXA,XXIA_Book1" xfId="1926"/>
    <cellStyle name="Ç¥ÁØ_Ã¤±Ç¹Ý¿ø_wp file(0912)_Appendix-I,II,VD,VII,VIIABC,VIII,VIIIAB,IX,X,XI,XII,XIV,XXA,XXIA_Book1" xfId="1927"/>
    <cellStyle name="C￥AØ_A¤±C¹Y¿ø_wp file(0912)_Appendix-I,II,VD,VII,VIIABC,VIII,VIIIAB,IX,X,XI,XII,XIV,XXA,XXIA_국가별 제품별 마진율 분석" xfId="1906"/>
    <cellStyle name="Ç¥ÁØ_Ã¤±Ç¹Ý¿ø_wp file(0912)_Appendix-I,II,VD,VII,VIIABC,VIII,VIIIAB,IX,X,XI,XII,XIV,XXA,XXIA_국가별 제품별 마진율 분석" xfId="1907"/>
    <cellStyle name="C￥AØ_A¤±C¹Y¿ø_wp file(0912)_appendix-lee.d.g" xfId="1928"/>
    <cellStyle name="Ç¥ÁØ_Ã¤±Ç¹Ý¿ø_wp file(0912)_appendix-lee.d.g" xfId="1929"/>
    <cellStyle name="C￥AØ_A¤±C¹Y¿ø_wp file(0912)_appendix-lee.d.g_Appendix for project YC" xfId="1932"/>
    <cellStyle name="Ç¥ÁØ_Ã¤±Ç¹Ý¿ø_wp file(0912)_appendix-lee.d.g_Appendix for project YC" xfId="1933"/>
    <cellStyle name="C￥AØ_A¤±C¹Y¿ø_wp file(0912)_appendix-lee.d.g_Appendix(3-31 통합)" xfId="1934"/>
    <cellStyle name="Ç¥ÁØ_Ã¤±Ç¹Ý¿ø_wp file(0912)_appendix-lee.d.g_Appendix(3-31 통합)" xfId="1935"/>
    <cellStyle name="C￥AØ_A¤±C¹Y¿ø_wp file(0912)_appendix-lee.d.g_Appendix(3-31 하장헌)" xfId="1936"/>
    <cellStyle name="Ç¥ÁØ_Ã¤±Ç¹Ý¿ø_wp file(0912)_appendix-lee.d.g_Appendix(3-31 하장헌)" xfId="1937"/>
    <cellStyle name="C￥AØ_A¤±C¹Y¿ø_wp file(0912)_appendix-lee.d.g_Appendix_project YC" xfId="1938"/>
    <cellStyle name="Ç¥ÁØ_Ã¤±Ç¹Ý¿ø_wp file(0912)_appendix-lee.d.g_Appendix_project YC" xfId="1939"/>
    <cellStyle name="C￥AØ_A¤±C¹Y¿ø_wp file(0912)_appendix-lee.d.g_Appendix-2002년" xfId="1940"/>
    <cellStyle name="Ç¥ÁØ_Ã¤±Ç¹Ý¿ø_wp file(0912)_appendix-lee.d.g_Appendix-2002년" xfId="1941"/>
    <cellStyle name="C￥AØ_A¤±C¹Y¿ø_wp file(0912)_appendix-lee.d.g_Appendix-Final" xfId="1944"/>
    <cellStyle name="Ç¥ÁØ_Ã¤±Ç¹Ý¿ø_wp file(0912)_appendix-lee.d.g_Appendix-Final" xfId="1945"/>
    <cellStyle name="C￥AØ_A¤±C¹Y¿ø_wp file(0912)_appendix-lee.d.g_Appendix-Final_1" xfId="1946"/>
    <cellStyle name="Ç¥ÁØ_Ã¤±Ç¹Ý¿ø_wp file(0912)_appendix-lee.d.g_Appendix-Final_1" xfId="1947"/>
    <cellStyle name="C￥AØ_A¤±C¹Y¿ø_wp file(0912)_appendix-lee.d.g_Appendix-Final_1_Borrowing as of 2002" xfId="1948"/>
    <cellStyle name="Ç¥ÁØ_Ã¤±Ç¹Ý¿ø_wp file(0912)_appendix-lee.d.g_Appendix-Final_1_Borrowing as of 2002" xfId="1949"/>
    <cellStyle name="C￥AØ_A¤±C¹Y¿ø_wp file(0912)_appendix-lee.d.g_Appendix-손현곤" xfId="1942"/>
    <cellStyle name="Ç¥ÁØ_Ã¤±Ç¹Ý¿ø_wp file(0912)_appendix-lee.d.g_Appendix-손현곤" xfId="1943"/>
    <cellStyle name="C￥AØ_A¤±C¹Y¿ø_wp file(0912)_appendix-lee.d.g_Book1" xfId="1950"/>
    <cellStyle name="Ç¥ÁØ_Ã¤±Ç¹Ý¿ø_wp file(0912)_appendix-lee.d.g_Book1" xfId="1951"/>
    <cellStyle name="C￥AØ_A¤±C¹Y¿ø_wp file(0912)_appendix-lee.d.g_국가별 제품별 마진율 분석" xfId="1930"/>
    <cellStyle name="Ç¥ÁØ_Ã¤±Ç¹Ý¿ø_wp file(0912)_appendix-lee.d.g_국가별 제품별 마진율 분석" xfId="1931"/>
    <cellStyle name="C￥AØ_A¤±C¹Y¿ø_wp file(0912)_Appendix-손현곤" xfId="1900"/>
    <cellStyle name="Ç¥ÁØ_Ã¤±Ç¹Ý¿ø_wp file(0912)_Appendix-손현곤" xfId="1901"/>
    <cellStyle name="C￥AØ_A¤±C¹Y¿ø_wp file(0912)_Book1" xfId="1952"/>
    <cellStyle name="Ç¥ÁØ_Ã¤±Ç¹Ý¿ø_wp file(0912)_Book1" xfId="1953"/>
    <cellStyle name="C￥AØ_A¤±C¹Y¿ø_wp file(0912)_JP" xfId="1954"/>
    <cellStyle name="Ç¥ÁØ_Ã¤±Ç¹Ý¿ø_wp file(0912)_JP" xfId="1955"/>
    <cellStyle name="C￥AØ_A¤±C¹Y¿ø_wp file(0912)_wp file(0912)" xfId="1956"/>
    <cellStyle name="Ç¥ÁØ_Ã¤±Ç¹Ý¿ø_wp file(0912)_wp file(0912)" xfId="1957"/>
    <cellStyle name="C￥AØ_A¤±C¹Y¿ø_wp file(0912)_국가별 제품별 마진율 분석" xfId="1890"/>
    <cellStyle name="Ç¥ÁØ_Ã¤±Ç¹Ý¿ø_wp file(0912)_국가별 제품별 마진율 분석" xfId="1891"/>
    <cellStyle name="C￥AØ_A¤±C¹Y¿ø_매입채무" xfId="1682"/>
    <cellStyle name="Ç¥ÁØ_Ã¤±Ç¹Ý¿ø_매입채무" xfId="1683"/>
    <cellStyle name="C￥AØ_A¤±C¹Y¿ø_매입채무_appendix-lee.d.g" xfId="1686"/>
    <cellStyle name="Ç¥ÁØ_Ã¤±Ç¹Ý¿ø_매입채무_appendix-lee.d.g" xfId="1687"/>
    <cellStyle name="C￥AØ_A¤±C¹Y¿ø_매입채무_wp file(0912)" xfId="1688"/>
    <cellStyle name="Ç¥ÁØ_Ã¤±Ç¹Ý¿ø_매입채무_wp file(0912)" xfId="1689"/>
    <cellStyle name="C￥AØ_A¤±C¹Y¿ø_매입채무_재고평가" xfId="1684"/>
    <cellStyle name="Ç¥ÁØ_Ã¤±Ç¹Ý¿ø_매입채무_재고평가" xfId="1685"/>
    <cellStyle name="C￥AØ_A¤±C¹Y¿ø_연결BS" xfId="1690"/>
    <cellStyle name="Ç¥ÁØ_Ã¤±Ç¹Ý¿ø_연결BS" xfId="1691"/>
    <cellStyle name="C￥AØ_A¤±C¹Y¿ø_연결BS_additional appendix" xfId="1694"/>
    <cellStyle name="Ç¥ÁØ_Ã¤±Ç¹Ý¿ø_연결BS_additional appendix" xfId="1695"/>
    <cellStyle name="C￥AØ_A¤±C¹Y¿ø_연결BS_additional appendix_AP,manufacturing costs" xfId="1698"/>
    <cellStyle name="Ç¥ÁØ_Ã¤±Ç¹Ý¿ø_연결BS_additional appendix_AP,manufacturing costs" xfId="1699"/>
    <cellStyle name="C￥AØ_A¤±C¹Y¿ø_연결BS_additional appendix_appendix-lee.d.g" xfId="1700"/>
    <cellStyle name="Ç¥ÁØ_Ã¤±Ç¹Ý¿ø_연결BS_additional appendix_appendix-lee.d.g" xfId="1701"/>
    <cellStyle name="C￥AØ_A¤±C¹Y¿ø_연결BS_additional appendix_wp file(0912)" xfId="1702"/>
    <cellStyle name="Ç¥ÁØ_Ã¤±Ç¹Ý¿ø_연결BS_additional appendix_wp file(0912)" xfId="1703"/>
    <cellStyle name="C￥AØ_A¤±C¹Y¿ø_연결BS_additional appendix_재고평가" xfId="1696"/>
    <cellStyle name="Ç¥ÁØ_Ã¤±Ç¹Ý¿ø_연결BS_additional appendix_재고평가" xfId="1697"/>
    <cellStyle name="C￥AØ_A¤±C¹Y¿ø_연결BS_AP,manufacturing costs" xfId="1704"/>
    <cellStyle name="Ç¥ÁØ_Ã¤±Ç¹Ý¿ø_연결BS_AP,manufacturing costs" xfId="1705"/>
    <cellStyle name="C￥AØ_A¤±C¹Y¿ø_연결BS_appendix-lee.d.g" xfId="1706"/>
    <cellStyle name="Ç¥ÁØ_Ã¤±Ç¹Ý¿ø_연결BS_appendix-lee.d.g" xfId="1707"/>
    <cellStyle name="C￥AØ_A¤±C¹Y¿ø_연결BS_wp file(0912)" xfId="1708"/>
    <cellStyle name="Ç¥ÁØ_Ã¤±Ç¹Ý¿ø_연결BS_wp file(0912)" xfId="1709"/>
    <cellStyle name="C￥AØ_A¤±C¹Y¿ø_연결BS_재고평가" xfId="1692"/>
    <cellStyle name="Ç¥ÁØ_Ã¤±Ç¹Ý¿ø_연결BS_재고평가" xfId="1693"/>
    <cellStyle name="C￥AØ_A¤±C¹Y¿ø_재고평가" xfId="1710"/>
    <cellStyle name="Ç¥ÁØ_Ã¤±Ç¹Ý¿ø_재고평가" xfId="1711"/>
    <cellStyle name="C￥AØ_A¤±C¹Y¿ø_재고평가_Appendix" xfId="1714"/>
    <cellStyle name="Ç¥ÁØ_Ã¤±Ç¹Ý¿ø_재고평가_Appendix" xfId="1715"/>
    <cellStyle name="C￥AØ_A¤±C¹Y¿ø_재고평가_Appendix for project YC" xfId="1716"/>
    <cellStyle name="Ç¥ÁØ_Ã¤±Ç¹Ý¿ø_재고평가_Appendix for project YC" xfId="1717"/>
    <cellStyle name="C￥AØ_A¤±C¹Y¿ø_재고평가_Appendix(3-31 통합)" xfId="1718"/>
    <cellStyle name="Ç¥ÁØ_Ã¤±Ç¹Ý¿ø_재고평가_Appendix(3-31 통합)" xfId="1719"/>
    <cellStyle name="C￥AØ_A¤±C¹Y¿ø_재고평가_Appendix(3-31 하장헌)" xfId="1720"/>
    <cellStyle name="Ç¥ÁØ_Ã¤±Ç¹Ý¿ø_재고평가_Appendix(3-31 하장헌)" xfId="1721"/>
    <cellStyle name="C￥AØ_A¤±C¹Y¿ø_재고평가_Appendix_project YC" xfId="1722"/>
    <cellStyle name="Ç¥ÁØ_Ã¤±Ç¹Ý¿ø_재고평가_Appendix_project YC" xfId="1723"/>
    <cellStyle name="C￥AØ_A¤±C¹Y¿ø_재고평가_Appendix-2002년" xfId="1724"/>
    <cellStyle name="Ç¥ÁØ_Ã¤±Ç¹Ý¿ø_재고평가_Appendix-2002년" xfId="1725"/>
    <cellStyle name="C￥AØ_A¤±C¹Y¿ø_재고평가_Appendix-Final" xfId="1728"/>
    <cellStyle name="Ç¥ÁØ_Ã¤±Ç¹Ý¿ø_재고평가_Appendix-Final" xfId="1729"/>
    <cellStyle name="C￥AØ_A¤±C¹Y¿ø_재고평가_Appendix-I,II,VD,VII,VIIABC,VIII,VIIIAB,IX,X,XI,XII,XIV,XXA,XXIA" xfId="1730"/>
    <cellStyle name="Ç¥ÁØ_Ã¤±Ç¹Ý¿ø_재고평가_Appendix-I,II,VD,VII,VIIABC,VIII,VIIIAB,IX,X,XI,XII,XIV,XXA,XXIA" xfId="1731"/>
    <cellStyle name="C￥AØ_A¤±C¹Y¿ø_재고평가_Appendix-I,II,VD,VII,VIIABC,VIII,VIIIAB,IX,X,XI,XII,XIV,XXA,XXIA_Appendix for project YC" xfId="1734"/>
    <cellStyle name="Ç¥ÁØ_Ã¤±Ç¹Ý¿ø_재고평가_Appendix-I,II,VD,VII,VIIABC,VIII,VIIIAB,IX,X,XI,XII,XIV,XXA,XXIA_Appendix for project YC" xfId="1735"/>
    <cellStyle name="C￥AØ_A¤±C¹Y¿ø_재고평가_Appendix-I,II,VD,VII,VIIABC,VIII,VIIIAB,IX,X,XI,XII,XIV,XXA,XXIA_Appendix(3-31 통합)" xfId="1736"/>
    <cellStyle name="Ç¥ÁØ_Ã¤±Ç¹Ý¿ø_재고평가_Appendix-I,II,VD,VII,VIIABC,VIII,VIIIAB,IX,X,XI,XII,XIV,XXA,XXIA_Appendix(3-31 통합)" xfId="1737"/>
    <cellStyle name="C￥AØ_A¤±C¹Y¿ø_재고평가_Appendix-I,II,VD,VII,VIIABC,VIII,VIIIAB,IX,X,XI,XII,XIV,XXA,XXIA_Appendix(3-31 하장헌)" xfId="1738"/>
    <cellStyle name="Ç¥ÁØ_Ã¤±Ç¹Ý¿ø_재고평가_Appendix-I,II,VD,VII,VIIABC,VIII,VIIIAB,IX,X,XI,XII,XIV,XXA,XXIA_Appendix(3-31 하장헌)" xfId="1739"/>
    <cellStyle name="C￥AØ_A¤±C¹Y¿ø_재고평가_Appendix-I,II,VD,VII,VIIABC,VIII,VIIIAB,IX,X,XI,XII,XIV,XXA,XXIA_Appendix_project YC" xfId="1740"/>
    <cellStyle name="Ç¥ÁØ_Ã¤±Ç¹Ý¿ø_재고평가_Appendix-I,II,VD,VII,VIIABC,VIII,VIIIAB,IX,X,XI,XII,XIV,XXA,XXIA_Appendix_project YC" xfId="1741"/>
    <cellStyle name="C￥AØ_A¤±C¹Y¿ø_재고평가_Appendix-I,II,VD,VII,VIIABC,VIII,VIIIAB,IX,X,XI,XII,XIV,XXA,XXIA_Appendix-2002년" xfId="1742"/>
    <cellStyle name="Ç¥ÁØ_Ã¤±Ç¹Ý¿ø_재고평가_Appendix-I,II,VD,VII,VIIABC,VIII,VIIIAB,IX,X,XI,XII,XIV,XXA,XXIA_Appendix-2002년" xfId="1743"/>
    <cellStyle name="C￥AØ_A¤±C¹Y¿ø_재고평가_Appendix-I,II,VD,VII,VIIABC,VIII,VIIIAB,IX,X,XI,XII,XIV,XXA,XXIA_Appendix-Final" xfId="1746"/>
    <cellStyle name="Ç¥ÁØ_Ã¤±Ç¹Ý¿ø_재고평가_Appendix-I,II,VD,VII,VIIABC,VIII,VIIIAB,IX,X,XI,XII,XIV,XXA,XXIA_Appendix-Final" xfId="1747"/>
    <cellStyle name="C￥AØ_A¤±C¹Y¿ø_재고평가_Appendix-I,II,VD,VII,VIIABC,VIII,VIIIAB,IX,X,XI,XII,XIV,XXA,XXIA_Appendix-Final_1" xfId="1748"/>
    <cellStyle name="Ç¥ÁØ_Ã¤±Ç¹Ý¿ø_재고평가_Appendix-I,II,VD,VII,VIIABC,VIII,VIIIAB,IX,X,XI,XII,XIV,XXA,XXIA_Appendix-Final_1" xfId="1749"/>
    <cellStyle name="C￥AØ_A¤±C¹Y¿ø_재고평가_Appendix-I,II,VD,VII,VIIABC,VIII,VIIIAB,IX,X,XI,XII,XIV,XXA,XXIA_Appendix-Final_1_Borrowing as of 2002" xfId="1750"/>
    <cellStyle name="Ç¥ÁØ_Ã¤±Ç¹Ý¿ø_재고평가_Appendix-I,II,VD,VII,VIIABC,VIII,VIIIAB,IX,X,XI,XII,XIV,XXA,XXIA_Appendix-Final_1_Borrowing as of 2002" xfId="1751"/>
    <cellStyle name="C￥AØ_A¤±C¹Y¿ø_재고평가_Appendix-I,II,VD,VII,VIIABC,VIII,VIIIAB,IX,X,XI,XII,XIV,XXA,XXIA_Appendix-손현곤" xfId="1744"/>
    <cellStyle name="Ç¥ÁØ_Ã¤±Ç¹Ý¿ø_재고평가_Appendix-I,II,VD,VII,VIIABC,VIII,VIIIAB,IX,X,XI,XII,XIV,XXA,XXIA_Appendix-손현곤" xfId="1745"/>
    <cellStyle name="C￥AØ_A¤±C¹Y¿ø_재고평가_Appendix-I,II,VD,VII,VIIABC,VIII,VIIIAB,IX,X,XI,XII,XIV,XXA,XXIA_Book1" xfId="1752"/>
    <cellStyle name="Ç¥ÁØ_Ã¤±Ç¹Ý¿ø_재고평가_Appendix-I,II,VD,VII,VIIABC,VIII,VIIIAB,IX,X,XI,XII,XIV,XXA,XXIA_Book1" xfId="1753"/>
    <cellStyle name="C￥AØ_A¤±C¹Y¿ø_재고평가_Appendix-I,II,VD,VII,VIIABC,VIII,VIIIAB,IX,X,XI,XII,XIV,XXA,XXIA_국가별 제품별 마진율 분석" xfId="1732"/>
    <cellStyle name="Ç¥ÁØ_Ã¤±Ç¹Ý¿ø_재고평가_Appendix-I,II,VD,VII,VIIABC,VIII,VIIIAB,IX,X,XI,XII,XIV,XXA,XXIA_국가별 제품별 마진율 분석" xfId="1733"/>
    <cellStyle name="C￥AØ_A¤±C¹Y¿ø_재고평가_appendix-lee.d.g" xfId="1754"/>
    <cellStyle name="Ç¥ÁØ_Ã¤±Ç¹Ý¿ø_재고평가_appendix-lee.d.g" xfId="1755"/>
    <cellStyle name="C￥AØ_A¤±C¹Y¿ø_재고평가_appendix-lee.d.g_Appendix for project YC" xfId="1758"/>
    <cellStyle name="Ç¥ÁØ_Ã¤±Ç¹Ý¿ø_재고평가_appendix-lee.d.g_Appendix for project YC" xfId="1759"/>
    <cellStyle name="C￥AØ_A¤±C¹Y¿ø_재고평가_appendix-lee.d.g_Appendix(3-31 통합)" xfId="1760"/>
    <cellStyle name="Ç¥ÁØ_Ã¤±Ç¹Ý¿ø_재고평가_appendix-lee.d.g_Appendix(3-31 통합)" xfId="1761"/>
    <cellStyle name="C￥AØ_A¤±C¹Y¿ø_재고평가_appendix-lee.d.g_Appendix(3-31 하장헌)" xfId="1762"/>
    <cellStyle name="Ç¥ÁØ_Ã¤±Ç¹Ý¿ø_재고평가_appendix-lee.d.g_Appendix(3-31 하장헌)" xfId="1763"/>
    <cellStyle name="C￥AØ_A¤±C¹Y¿ø_재고평가_appendix-lee.d.g_Appendix_project YC" xfId="1764"/>
    <cellStyle name="Ç¥ÁØ_Ã¤±Ç¹Ý¿ø_재고평가_appendix-lee.d.g_Appendix_project YC" xfId="1765"/>
    <cellStyle name="C￥AØ_A¤±C¹Y¿ø_재고평가_appendix-lee.d.g_Appendix-2002년" xfId="1766"/>
    <cellStyle name="Ç¥ÁØ_Ã¤±Ç¹Ý¿ø_재고평가_appendix-lee.d.g_Appendix-2002년" xfId="1767"/>
    <cellStyle name="C￥AØ_A¤±C¹Y¿ø_재고평가_appendix-lee.d.g_Appendix-Final" xfId="1770"/>
    <cellStyle name="Ç¥ÁØ_Ã¤±Ç¹Ý¿ø_재고평가_appendix-lee.d.g_Appendix-Final" xfId="1771"/>
    <cellStyle name="C￥AØ_A¤±C¹Y¿ø_재고평가_appendix-lee.d.g_Appendix-Final_1" xfId="1772"/>
    <cellStyle name="Ç¥ÁØ_Ã¤±Ç¹Ý¿ø_재고평가_appendix-lee.d.g_Appendix-Final_1" xfId="1773"/>
    <cellStyle name="C￥AØ_A¤±C¹Y¿ø_재고평가_appendix-lee.d.g_Appendix-Final_1_Borrowing as of 2002" xfId="1774"/>
    <cellStyle name="Ç¥ÁØ_Ã¤±Ç¹Ý¿ø_재고평가_appendix-lee.d.g_Appendix-Final_1_Borrowing as of 2002" xfId="1775"/>
    <cellStyle name="C￥AØ_A¤±C¹Y¿ø_재고평가_appendix-lee.d.g_Appendix-손현곤" xfId="1768"/>
    <cellStyle name="Ç¥ÁØ_Ã¤±Ç¹Ý¿ø_재고평가_appendix-lee.d.g_Appendix-손현곤" xfId="1769"/>
    <cellStyle name="C￥AØ_A¤±C¹Y¿ø_재고평가_appendix-lee.d.g_Book1" xfId="1776"/>
    <cellStyle name="Ç¥ÁØ_Ã¤±Ç¹Ý¿ø_재고평가_appendix-lee.d.g_Book1" xfId="1777"/>
    <cellStyle name="C￥AØ_A¤±C¹Y¿ø_재고평가_appendix-lee.d.g_국가별 제품별 마진율 분석" xfId="1756"/>
    <cellStyle name="Ç¥ÁØ_Ã¤±Ç¹Ý¿ø_재고평가_appendix-lee.d.g_국가별 제품별 마진율 분석" xfId="1757"/>
    <cellStyle name="C￥AØ_A¤±C¹Y¿ø_재고평가_Appendix-손현곤" xfId="1726"/>
    <cellStyle name="Ç¥ÁØ_Ã¤±Ç¹Ý¿ø_재고평가_Appendix-손현곤" xfId="1727"/>
    <cellStyle name="C￥AØ_A¤±C¹Y¿ø_재고평가_Book1" xfId="1778"/>
    <cellStyle name="Ç¥ÁØ_Ã¤±Ç¹Ý¿ø_재고평가_Book1" xfId="1779"/>
    <cellStyle name="C￥AØ_A¤±C¹Y¿ø_재고평가_JP" xfId="1780"/>
    <cellStyle name="Ç¥ÁØ_Ã¤±Ç¹Ý¿ø_재고평가_JP" xfId="1781"/>
    <cellStyle name="C￥AØ_A¤±C¹Y¿ø_재고평가_wp file(0912)" xfId="1782"/>
    <cellStyle name="Ç¥ÁØ_Ã¤±Ç¹Ý¿ø_재고평가_wp file(0912)" xfId="1783"/>
    <cellStyle name="C￥AØ_A¤±C¹Y¿ø_재고평가_국가별 제품별 마진율 분석" xfId="1712"/>
    <cellStyle name="Ç¥ÁØ_Ã¤±Ç¹Ý¿ø_재고평가_국가별 제품별 마진율 분석" xfId="1713"/>
    <cellStyle name="C￥AØ_A¤±C¹Y¿ø_재고평가1" xfId="1784"/>
    <cellStyle name="Ç¥ÁØ_Ã¤±Ç¹Ý¿ø_재고평가1" xfId="1785"/>
    <cellStyle name="C￥AØ_AO°￡E¸AC" xfId="1958"/>
    <cellStyle name="Ç¥ÁØ_ÁÖ°£È¸ÀÇ" xfId="1959"/>
    <cellStyle name="C￥AØ_Ay°eC￥(2¿u) " xfId="1960"/>
    <cellStyle name="Ç¥ÁØ_Áý°èÇ¥(2¿ù) " xfId="1961"/>
    <cellStyle name="C￥AØ_Ay°eC￥(2¿u) _2001재무제표" xfId="1962"/>
    <cellStyle name="Ç¥ÁØ_Áý°èÇ¥(2¿ù) _2001재무제표" xfId="1963"/>
    <cellStyle name="C￥AØ_C°AC¼­1" xfId="1964"/>
    <cellStyle name="Ç¥ÁØ_ÇØ¿Ü¿ù" xfId="1965"/>
    <cellStyle name="C￥AØ_CoAo¹yAI °A¾×¿ⓒ½A " xfId="1966"/>
    <cellStyle name="Ç¥áø_DWS_연결 Package_자회사A_재무제표_20091231" xfId="1967"/>
    <cellStyle name="C￥AØ_laroux" xfId="1968"/>
    <cellStyle name="Ç¥ÁØ_laroux" xfId="1969"/>
    <cellStyle name="C￥AØ_laroux_1" xfId="1970"/>
    <cellStyle name="Ç¥ÁØ_laroux_1" xfId="1971"/>
    <cellStyle name="C￥AØ_laroux_1_AP,manufacturing costs" xfId="2096"/>
    <cellStyle name="Ç¥ÁØ_laroux_1_AP,manufacturing costs" xfId="2097"/>
    <cellStyle name="C￥AØ_laroux_1_AP,manufacturing costs_재고평가" xfId="2098"/>
    <cellStyle name="Ç¥ÁØ_laroux_1_AP,manufacturing costs_재고평가" xfId="2099"/>
    <cellStyle name="C￥AØ_laroux_1_AP,가동시간,top10" xfId="2076"/>
    <cellStyle name="Ç¥ÁØ_laroux_1_AP,가동시간,top10" xfId="2077"/>
    <cellStyle name="C￥AØ_laroux_1_AP,가동시간,top10_additional appendix" xfId="2080"/>
    <cellStyle name="Ç¥ÁØ_laroux_1_AP,가동시간,top10_additional appendix" xfId="2081"/>
    <cellStyle name="C￥AØ_laroux_1_AP,가동시간,top10_additional appendix_AP,manufacturing costs" xfId="2084"/>
    <cellStyle name="Ç¥ÁØ_laroux_1_AP,가동시간,top10_additional appendix_AP,manufacturing costs" xfId="2085"/>
    <cellStyle name="C￥AØ_laroux_1_AP,가동시간,top10_additional appendix_appendix-lee.d.g" xfId="2086"/>
    <cellStyle name="Ç¥ÁØ_laroux_1_AP,가동시간,top10_additional appendix_appendix-lee.d.g" xfId="2087"/>
    <cellStyle name="C￥AØ_laroux_1_AP,가동시간,top10_additional appendix_wp file(0912)" xfId="2088"/>
    <cellStyle name="Ç¥ÁØ_laroux_1_AP,가동시간,top10_additional appendix_wp file(0912)" xfId="2089"/>
    <cellStyle name="C￥AØ_laroux_1_AP,가동시간,top10_additional appendix_재고평가" xfId="2082"/>
    <cellStyle name="Ç¥ÁØ_laroux_1_AP,가동시간,top10_additional appendix_재고평가" xfId="2083"/>
    <cellStyle name="C￥AØ_laroux_1_AP,가동시간,top10_AP,manufacturing costs" xfId="2090"/>
    <cellStyle name="Ç¥ÁØ_laroux_1_AP,가동시간,top10_AP,manufacturing costs" xfId="2091"/>
    <cellStyle name="C￥AØ_laroux_1_AP,가동시간,top10_appendix-lee.d.g" xfId="2092"/>
    <cellStyle name="Ç¥ÁØ_laroux_1_AP,가동시간,top10_appendix-lee.d.g" xfId="2093"/>
    <cellStyle name="C￥AØ_laroux_1_AP,가동시간,top10_wp file(0912)" xfId="2094"/>
    <cellStyle name="Ç¥ÁØ_laroux_1_AP,가동시간,top10_wp file(0912)" xfId="2095"/>
    <cellStyle name="C￥AØ_laroux_1_AP,가동시간,top10_재고평가" xfId="2078"/>
    <cellStyle name="Ç¥ÁØ_laroux_1_AP,가동시간,top10_재고평가" xfId="2079"/>
    <cellStyle name="C￥AØ_laroux_1_Appendix" xfId="2100"/>
    <cellStyle name="Ç¥ÁØ_laroux_1_Appendix" xfId="2101"/>
    <cellStyle name="C￥AØ_laroux_1_Appendix-I,II,VD,VII,VIIABC,VIII,VIIIAB,IX,X,XI,XII,XIV,XXA,XXIA" xfId="2102"/>
    <cellStyle name="Ç¥ÁØ_laroux_1_Appendix-I,II,VD,VII,VIIABC,VIII,VIIIAB,IX,X,XI,XII,XIV,XXA,XXIA" xfId="2103"/>
    <cellStyle name="C￥AØ_laroux_1_appendix-lee.d.g" xfId="2104"/>
    <cellStyle name="Ç¥ÁØ_laroux_1_appendix-lee.d.g" xfId="2105"/>
    <cellStyle name="C￥AØ_laroux_1_BS-Appendix" xfId="2106"/>
    <cellStyle name="Ç¥ÁØ_laroux_1_BS-Appendix" xfId="2107"/>
    <cellStyle name="C￥AØ_laroux_1_JP" xfId="2108"/>
    <cellStyle name="Ç¥ÁØ_laroux_1_JP" xfId="2109"/>
    <cellStyle name="C￥AØ_laroux_1_JP_Appendix-2002년" xfId="2113"/>
    <cellStyle name="Ç¥ÁØ_laroux_1_JP_Appendix-2002년" xfId="2114"/>
    <cellStyle name="C￥AØ_laroux_1_JP_Appendix-Final" xfId="2117"/>
    <cellStyle name="Ç¥ÁØ_laroux_1_JP_Appendix-Final" xfId="2118"/>
    <cellStyle name="C￥AØ_laroux_1_JP_Appendix-Final_1" xfId="2119"/>
    <cellStyle name="Ç¥ÁØ_laroux_1_JP_Appendix-Final_1" xfId="2120"/>
    <cellStyle name="C￥AØ_laroux_1_JP_Appendix-Final_1_Borrowing as of 2002" xfId="2121"/>
    <cellStyle name="Ç¥ÁØ_laroux_1_JP_Appendix-Final_1_Borrowing as of 2002" xfId="2122"/>
    <cellStyle name="C￥AØ_laroux_1_JP_Appendix-손현곤" xfId="2115"/>
    <cellStyle name="Ç¥ÁØ_laroux_1_JP_Appendix-손현곤" xfId="2116"/>
    <cellStyle name="C￥AØ_laroux_1_JP_Book1" xfId="2123"/>
    <cellStyle name="Ç¥ÁØ_laroux_1_JP_Book1" xfId="2124"/>
    <cellStyle name="C￥AØ_laroux_1_JP_국가별 제품별 마진율 분석" xfId="2110"/>
    <cellStyle name="Ç¥ÁØ_laroux_1_JP_국가별 제품별 마진율 분석" xfId="2111"/>
    <cellStyle name="C￥AØ_laroux_1_JP_국가별 제품별 마진율 분석_회사제시 수정 현금흐름표" xfId="2112"/>
    <cellStyle name="Ç¥ÁØ_laroux_1_wp file(0912)_1" xfId="2125"/>
    <cellStyle name="C￥AØ_laroux_1_wp file(0912)_1_Appendix for project YC" xfId="2128"/>
    <cellStyle name="Ç¥ÁØ_laroux_1_wp file(0912)_1_Appendix for project YC" xfId="2129"/>
    <cellStyle name="C￥AØ_laroux_1_wp file(0912)_1_Appendix(3-31 통합)" xfId="2130"/>
    <cellStyle name="Ç¥ÁØ_laroux_1_wp file(0912)_1_Appendix(3-31 통합)" xfId="2131"/>
    <cellStyle name="C￥AØ_laroux_1_wp file(0912)_1_Appendix(3-31 하장헌)" xfId="2132"/>
    <cellStyle name="Ç¥ÁØ_laroux_1_wp file(0912)_1_Appendix(3-31 하장헌)" xfId="2133"/>
    <cellStyle name="C￥AØ_laroux_1_wp file(0912)_1_Appendix_project YC" xfId="2134"/>
    <cellStyle name="Ç¥ÁØ_laroux_1_wp file(0912)_1_Appendix_project YC" xfId="2135"/>
    <cellStyle name="C￥AØ_laroux_1_wp file(0912)_1_Appendix-2002년" xfId="2136"/>
    <cellStyle name="Ç¥ÁØ_laroux_1_wp file(0912)_1_Appendix-2002년" xfId="2137"/>
    <cellStyle name="C￥AØ_laroux_1_wp file(0912)_1_Appendix-Final" xfId="2140"/>
    <cellStyle name="Ç¥ÁØ_laroux_1_wp file(0912)_1_Appendix-Final" xfId="2141"/>
    <cellStyle name="C￥AØ_laroux_1_wp file(0912)_1_Appendix-Final_1" xfId="2142"/>
    <cellStyle name="Ç¥ÁØ_laroux_1_wp file(0912)_1_Appendix-Final_1" xfId="2143"/>
    <cellStyle name="C￥AØ_laroux_1_wp file(0912)_1_Appendix-Final_1_Borrowing as of 2002" xfId="2144"/>
    <cellStyle name="Ç¥ÁØ_laroux_1_wp file(0912)_1_Appendix-Final_1_Borrowing as of 2002" xfId="2145"/>
    <cellStyle name="C￥AØ_laroux_1_wp file(0912)_1_Appendix-손현곤" xfId="2138"/>
    <cellStyle name="Ç¥ÁØ_laroux_1_wp file(0912)_1_Appendix-손현곤" xfId="2139"/>
    <cellStyle name="C￥AØ_laroux_1_wp file(0912)_1_Book1" xfId="2146"/>
    <cellStyle name="Ç¥ÁØ_laroux_1_wp file(0912)_1_Book1" xfId="2147"/>
    <cellStyle name="C￥AØ_laroux_1_wp file(0912)_1_국가별 제품별 마진율 분석" xfId="2126"/>
    <cellStyle name="Ç¥ÁØ_laroux_1_wp file(0912)_1_국가별 제품별 마진율 분석" xfId="2127"/>
    <cellStyle name="C￥AØ_laroux_1_wp file(0912)_Appendix" xfId="2150"/>
    <cellStyle name="Ç¥ÁØ_laroux_1_wp file(0912)_Appendix" xfId="2151"/>
    <cellStyle name="C￥AØ_laroux_1_wp file(0912)_Appendix(3-31 통합)" xfId="2152"/>
    <cellStyle name="Ç¥ÁØ_laroux_1_wp file(0912)_Appendix(3-31 통합)" xfId="2153"/>
    <cellStyle name="C￥AØ_laroux_1_wp file(0912)_Appendix(3-31 하장헌)" xfId="2154"/>
    <cellStyle name="Ç¥ÁØ_laroux_1_wp file(0912)_Appendix(3-31 하장헌)" xfId="2155"/>
    <cellStyle name="C￥AØ_laroux_1_wp file(0912)_Appendix-2002년" xfId="2156"/>
    <cellStyle name="Ç¥ÁØ_laroux_1_wp file(0912)_Appendix-2002년" xfId="2157"/>
    <cellStyle name="C￥AØ_laroux_1_wp file(0912)_Appendix-Final" xfId="2160"/>
    <cellStyle name="Ç¥ÁØ_laroux_1_wp file(0912)_Appendix-Final" xfId="2161"/>
    <cellStyle name="C￥AØ_laroux_1_wp file(0912)_Appendix-I,II,VD,VII,VIIABC,VIII,VIIIAB,IX,X,XI,XII,XIV,XXA,XXIA" xfId="2162"/>
    <cellStyle name="Ç¥ÁØ_laroux_1_wp file(0912)_Appendix-I,II,VD,VII,VIIABC,VIII,VIIIAB,IX,X,XI,XII,XIV,XXA,XXIA" xfId="2163"/>
    <cellStyle name="C￥AØ_laroux_1_wp file(0912)_Appendix-I,II,VD,VII,VIIABC,VIII,VIIIAB,IX,X,XI,XII,XIV,XXA,XXIA_Appendix for project YC" xfId="2166"/>
    <cellStyle name="Ç¥ÁØ_laroux_1_wp file(0912)_Appendix-I,II,VD,VII,VIIABC,VIII,VIIIAB,IX,X,XI,XII,XIV,XXA,XXIA_Appendix for project YC" xfId="2167"/>
    <cellStyle name="C￥AØ_laroux_1_wp file(0912)_Appendix-I,II,VD,VII,VIIABC,VIII,VIIIAB,IX,X,XI,XII,XIV,XXA,XXIA_Appendix(3-31 통합)" xfId="2168"/>
    <cellStyle name="Ç¥ÁØ_laroux_1_wp file(0912)_Appendix-I,II,VD,VII,VIIABC,VIII,VIIIAB,IX,X,XI,XII,XIV,XXA,XXIA_Appendix(3-31 통합)" xfId="2169"/>
    <cellStyle name="C￥AØ_laroux_1_wp file(0912)_Appendix-I,II,VD,VII,VIIABC,VIII,VIIIAB,IX,X,XI,XII,XIV,XXA,XXIA_Appendix(3-31 하장헌)" xfId="2170"/>
    <cellStyle name="Ç¥ÁØ_laroux_1_wp file(0912)_Appendix-I,II,VD,VII,VIIABC,VIII,VIIIAB,IX,X,XI,XII,XIV,XXA,XXIA_Appendix(3-31 하장헌)" xfId="2171"/>
    <cellStyle name="C￥AØ_laroux_1_wp file(0912)_Appendix-I,II,VD,VII,VIIABC,VIII,VIIIAB,IX,X,XI,XII,XIV,XXA,XXIA_Appendix_project YC" xfId="2172"/>
    <cellStyle name="Ç¥ÁØ_laroux_1_wp file(0912)_Appendix-I,II,VD,VII,VIIABC,VIII,VIIIAB,IX,X,XI,XII,XIV,XXA,XXIA_Appendix_project YC" xfId="2173"/>
    <cellStyle name="C￥AØ_laroux_1_wp file(0912)_Appendix-I,II,VD,VII,VIIABC,VIII,VIIIAB,IX,X,XI,XII,XIV,XXA,XXIA_Appendix-2002년" xfId="2174"/>
    <cellStyle name="Ç¥ÁØ_laroux_1_wp file(0912)_Appendix-I,II,VD,VII,VIIABC,VIII,VIIIAB,IX,X,XI,XII,XIV,XXA,XXIA_Appendix-2002년" xfId="2175"/>
    <cellStyle name="C￥AØ_laroux_1_wp file(0912)_Appendix-I,II,VD,VII,VIIABC,VIII,VIIIAB,IX,X,XI,XII,XIV,XXA,XXIA_Appendix-Final" xfId="2178"/>
    <cellStyle name="Ç¥ÁØ_laroux_1_wp file(0912)_Appendix-I,II,VD,VII,VIIABC,VIII,VIIIAB,IX,X,XI,XII,XIV,XXA,XXIA_Appendix-Final" xfId="2179"/>
    <cellStyle name="C￥AØ_laroux_1_wp file(0912)_Appendix-I,II,VD,VII,VIIABC,VIII,VIIIAB,IX,X,XI,XII,XIV,XXA,XXIA_Appendix-Final_1" xfId="2180"/>
    <cellStyle name="Ç¥ÁØ_laroux_1_wp file(0912)_Appendix-I,II,VD,VII,VIIABC,VIII,VIIIAB,IX,X,XI,XII,XIV,XXA,XXIA_Appendix-Final_1" xfId="2181"/>
    <cellStyle name="C￥AØ_laroux_1_wp file(0912)_Appendix-I,II,VD,VII,VIIABC,VIII,VIIIAB,IX,X,XI,XII,XIV,XXA,XXIA_Appendix-Final_1_Borrowing as of 2002" xfId="2182"/>
    <cellStyle name="Ç¥ÁØ_laroux_1_wp file(0912)_Appendix-I,II,VD,VII,VIIABC,VIII,VIIIAB,IX,X,XI,XII,XIV,XXA,XXIA_Appendix-Final_1_Borrowing as of 2002" xfId="2183"/>
    <cellStyle name="C￥AØ_laroux_1_wp file(0912)_Appendix-I,II,VD,VII,VIIABC,VIII,VIIIAB,IX,X,XI,XII,XIV,XXA,XXIA_Appendix-손현곤" xfId="2176"/>
    <cellStyle name="Ç¥ÁØ_laroux_1_wp file(0912)_Appendix-I,II,VD,VII,VIIABC,VIII,VIIIAB,IX,X,XI,XII,XIV,XXA,XXIA_Appendix-손현곤" xfId="2177"/>
    <cellStyle name="C￥AØ_laroux_1_wp file(0912)_Appendix-I,II,VD,VII,VIIABC,VIII,VIIIAB,IX,X,XI,XII,XIV,XXA,XXIA_Book1" xfId="2184"/>
    <cellStyle name="Ç¥ÁØ_laroux_1_wp file(0912)_Appendix-I,II,VD,VII,VIIABC,VIII,VIIIAB,IX,X,XI,XII,XIV,XXA,XXIA_Book1" xfId="2185"/>
    <cellStyle name="C￥AØ_laroux_1_wp file(0912)_Appendix-I,II,VD,VII,VIIABC,VIII,VIIIAB,IX,X,XI,XII,XIV,XXA,XXIA_국가별 제품별 마진율 분석" xfId="2164"/>
    <cellStyle name="Ç¥ÁØ_laroux_1_wp file(0912)_Appendix-I,II,VD,VII,VIIABC,VIII,VIIIAB,IX,X,XI,XII,XIV,XXA,XXIA_국가별 제품별 마진율 분석" xfId="2165"/>
    <cellStyle name="C￥AØ_laroux_1_wp file(0912)_appendix-lee.d.g" xfId="2186"/>
    <cellStyle name="Ç¥ÁØ_laroux_1_wp file(0912)_appendix-lee.d.g" xfId="2187"/>
    <cellStyle name="C￥AØ_laroux_1_wp file(0912)_appendix-lee.d.g_Appendix for project YC" xfId="2190"/>
    <cellStyle name="Ç¥ÁØ_laroux_1_wp file(0912)_appendix-lee.d.g_Appendix for project YC" xfId="2191"/>
    <cellStyle name="C￥AØ_laroux_1_wp file(0912)_appendix-lee.d.g_Appendix(3-31 통합)" xfId="2192"/>
    <cellStyle name="Ç¥ÁØ_laroux_1_wp file(0912)_appendix-lee.d.g_Appendix(3-31 통합)" xfId="2193"/>
    <cellStyle name="C￥AØ_laroux_1_wp file(0912)_appendix-lee.d.g_Appendix(3-31 하장헌)" xfId="2194"/>
    <cellStyle name="Ç¥ÁØ_laroux_1_wp file(0912)_appendix-lee.d.g_Appendix(3-31 하장헌)" xfId="2195"/>
    <cellStyle name="C￥AØ_laroux_1_wp file(0912)_appendix-lee.d.g_Appendix(3-31 하장헌)_회사제시 수정 현금흐름표" xfId="2196"/>
    <cellStyle name="Ç¥ÁØ_laroux_1_wp file(0912)_appendix-lee.d.g_Appendix(3-31 하장헌)_회사제시 수정 현금흐름표" xfId="2197"/>
    <cellStyle name="C￥AØ_laroux_1_wp file(0912)_appendix-lee.d.g_Appendix_project YC" xfId="2198"/>
    <cellStyle name="Ç¥ÁØ_laroux_1_wp file(0912)_appendix-lee.d.g_Appendix_project YC" xfId="2199"/>
    <cellStyle name="C￥AØ_laroux_1_wp file(0912)_appendix-lee.d.g_Appendix_project YC_회사제시 수정 현금흐름표" xfId="2200"/>
    <cellStyle name="Ç¥ÁØ_laroux_1_wp file(0912)_appendix-lee.d.g_Appendix_project YC_회사제시 수정 현금흐름표" xfId="2201"/>
    <cellStyle name="C￥AØ_laroux_1_wp file(0912)_appendix-lee.d.g_Appendix-2002년" xfId="2202"/>
    <cellStyle name="Ç¥ÁØ_laroux_1_wp file(0912)_appendix-lee.d.g_Appendix-2002년" xfId="2203"/>
    <cellStyle name="C￥AØ_laroux_1_wp file(0912)_appendix-lee.d.g_Appendix-2002년_회사제시 수정 현금흐름표" xfId="2204"/>
    <cellStyle name="Ç¥ÁØ_laroux_1_wp file(0912)_appendix-lee.d.g_Appendix-2002년_회사제시 수정 현금흐름표" xfId="2205"/>
    <cellStyle name="C￥AØ_laroux_1_wp file(0912)_appendix-lee.d.g_Appendix-Final" xfId="2210"/>
    <cellStyle name="Ç¥ÁØ_laroux_1_wp file(0912)_appendix-lee.d.g_Appendix-Final" xfId="2211"/>
    <cellStyle name="C￥AØ_laroux_1_wp file(0912)_appendix-lee.d.g_Appendix-Final_1" xfId="2212"/>
    <cellStyle name="Ç¥ÁØ_laroux_1_wp file(0912)_appendix-lee.d.g_Appendix-Final_1" xfId="2213"/>
    <cellStyle name="C￥AØ_laroux_1_wp file(0912)_appendix-lee.d.g_Appendix-Final_1_Borrowing as of 2002" xfId="2216"/>
    <cellStyle name="Ç¥ÁØ_laroux_1_wp file(0912)_appendix-lee.d.g_Appendix-Final_1_Borrowing as of 2002" xfId="2217"/>
    <cellStyle name="C￥AØ_laroux_1_wp file(0912)_appendix-lee.d.g_Appendix-Final_1_Borrowing as of 2002_회사제시 수정 현금흐름표" xfId="2218"/>
    <cellStyle name="Ç¥ÁØ_laroux_1_wp file(0912)_appendix-lee.d.g_Appendix-Final_1_Borrowing as of 2002_회사제시 수정 현금흐름표" xfId="2219"/>
    <cellStyle name="C￥AØ_laroux_1_wp file(0912)_appendix-lee.d.g_Appendix-Final_1_회사제시 수정 현금흐름표" xfId="2214"/>
    <cellStyle name="Ç¥ÁØ_laroux_1_wp file(0912)_appendix-lee.d.g_Appendix-Final_1_회사제시 수정 현금흐름표" xfId="2215"/>
    <cellStyle name="C￥AØ_laroux_1_wp file(0912)_appendix-lee.d.g_Appendix-Final_회사제시 수정 현금흐름표" xfId="2220"/>
    <cellStyle name="Ç¥ÁØ_laroux_1_wp file(0912)_appendix-lee.d.g_Appendix-Final_회사제시 수정 현금흐름표" xfId="2221"/>
    <cellStyle name="C￥AØ_laroux_1_wp file(0912)_appendix-lee.d.g_Appendix-손현곤" xfId="2206"/>
    <cellStyle name="Ç¥ÁØ_laroux_1_wp file(0912)_appendix-lee.d.g_Appendix-손현곤" xfId="2207"/>
    <cellStyle name="C￥AØ_laroux_1_wp file(0912)_appendix-lee.d.g_Appendix-손현곤_회사제시 수정 현금흐름표" xfId="2208"/>
    <cellStyle name="Ç¥ÁØ_laroux_1_wp file(0912)_appendix-lee.d.g_Appendix-손현곤_회사제시 수정 현금흐름표" xfId="2209"/>
    <cellStyle name="C￥AØ_laroux_1_wp file(0912)_appendix-lee.d.g_Book1" xfId="2222"/>
    <cellStyle name="Ç¥ÁØ_laroux_1_wp file(0912)_appendix-lee.d.g_Book1" xfId="2223"/>
    <cellStyle name="C￥AØ_laroux_1_wp file(0912)_appendix-lee.d.g_Book1_회사제시 수정 현금흐름표" xfId="2224"/>
    <cellStyle name="Ç¥ÁØ_laroux_1_wp file(0912)_appendix-lee.d.g_Book1_회사제시 수정 현금흐름표" xfId="2225"/>
    <cellStyle name="C￥AØ_laroux_1_wp file(0912)_appendix-lee.d.g_국가별 제품별 마진율 분석" xfId="2188"/>
    <cellStyle name="Ç¥ÁØ_laroux_1_wp file(0912)_appendix-lee.d.g_국가별 제품별 마진율 분석" xfId="2189"/>
    <cellStyle name="C￥AØ_laroux_1_wp file(0912)_Appendix-손현곤" xfId="2158"/>
    <cellStyle name="Ç¥ÁØ_laroux_1_wp file(0912)_Appendix-손현곤" xfId="2159"/>
    <cellStyle name="C￥AØ_laroux_1_wp file(0912)_Book1" xfId="2226"/>
    <cellStyle name="Ç¥ÁØ_laroux_1_wp file(0912)_Book1" xfId="2227"/>
    <cellStyle name="C￥AØ_laroux_1_wp file(0912)_Book1_회사제시 수정 현금흐름표" xfId="2228"/>
    <cellStyle name="Ç¥ÁØ_laroux_1_wp file(0912)_Book1_회사제시 수정 현금흐름표" xfId="2229"/>
    <cellStyle name="C￥AØ_laroux_1_wp file(0912)_JP" xfId="2230"/>
    <cellStyle name="Ç¥ÁØ_laroux_1_wp file(0912)_JP" xfId="2231"/>
    <cellStyle name="C￥AØ_laroux_1_wp file(0912)_JP_회사제시 수정 현금흐름표" xfId="2232"/>
    <cellStyle name="Ç¥ÁØ_laroux_1_wp file(0912)_JP_회사제시 수정 현금흐름표" xfId="2233"/>
    <cellStyle name="C￥AØ_laroux_1_wp file(0912)_wp file(0912)" xfId="2234"/>
    <cellStyle name="Ç¥ÁØ_laroux_1_wp file(0912)_wp file(0912)" xfId="2235"/>
    <cellStyle name="C￥AØ_laroux_1_wp file(0912)_wp file(0912)_회사제시 수정 현금흐름표" xfId="2236"/>
    <cellStyle name="Ç¥ÁØ_laroux_1_wp file(0912)_wp file(0912)_회사제시 수정 현금흐름표" xfId="2237"/>
    <cellStyle name="C￥AØ_laroux_1_wp file(0912)_국가별 제품별 마진율 분석" xfId="2148"/>
    <cellStyle name="Ç¥ÁØ_laroux_1_wp file(0912)_국가별 제품별 마진율 분석" xfId="2149"/>
    <cellStyle name="C￥AØ_laroux_1_매입채무" xfId="1972"/>
    <cellStyle name="Ç¥ÁØ_laroux_1_매입채무" xfId="1973"/>
    <cellStyle name="C￥AØ_laroux_1_매입채무_appendix-lee.d.g" xfId="1976"/>
    <cellStyle name="Ç¥ÁØ_laroux_1_매입채무_appendix-lee.d.g" xfId="1977"/>
    <cellStyle name="C￥AØ_laroux_1_매입채무_wp file(0912)" xfId="1978"/>
    <cellStyle name="Ç¥ÁØ_laroux_1_매입채무_wp file(0912)" xfId="1979"/>
    <cellStyle name="C￥AØ_laroux_1_매입채무_재고평가" xfId="1974"/>
    <cellStyle name="Ç¥ÁØ_laroux_1_매입채무_재고평가" xfId="1975"/>
    <cellStyle name="C￥AØ_laroux_1_연결BS" xfId="1980"/>
    <cellStyle name="Ç¥ÁØ_laroux_1_연결BS" xfId="1981"/>
    <cellStyle name="C￥AØ_laroux_1_연결BS_additional appendix" xfId="1984"/>
    <cellStyle name="Ç¥ÁØ_laroux_1_연결BS_additional appendix" xfId="1985"/>
    <cellStyle name="C￥AØ_laroux_1_연결BS_additional appendix_AP,manufacturing costs" xfId="1988"/>
    <cellStyle name="Ç¥ÁØ_laroux_1_연결BS_additional appendix_AP,manufacturing costs" xfId="1989"/>
    <cellStyle name="C￥AØ_laroux_1_연결BS_additional appendix_appendix-lee.d.g" xfId="1990"/>
    <cellStyle name="Ç¥ÁØ_laroux_1_연결BS_additional appendix_appendix-lee.d.g" xfId="1991"/>
    <cellStyle name="C￥AØ_laroux_1_연결BS_additional appendix_wp file(0912)" xfId="1992"/>
    <cellStyle name="Ç¥ÁØ_laroux_1_연결BS_additional appendix_wp file(0912)" xfId="1993"/>
    <cellStyle name="C￥AØ_laroux_1_연결BS_additional appendix_재고평가" xfId="1986"/>
    <cellStyle name="Ç¥ÁØ_laroux_1_연결BS_additional appendix_재고평가" xfId="1987"/>
    <cellStyle name="C￥AØ_laroux_1_연결BS_AP,manufacturing costs" xfId="1994"/>
    <cellStyle name="Ç¥ÁØ_laroux_1_연결BS_AP,manufacturing costs" xfId="1995"/>
    <cellStyle name="C￥AØ_laroux_1_연결BS_appendix-lee.d.g" xfId="1996"/>
    <cellStyle name="Ç¥ÁØ_laroux_1_연결BS_appendix-lee.d.g" xfId="1997"/>
    <cellStyle name="C￥AØ_laroux_1_연결BS_wp file(0912)" xfId="1998"/>
    <cellStyle name="Ç¥ÁØ_laroux_1_연결BS_wp file(0912)" xfId="1999"/>
    <cellStyle name="C￥AØ_laroux_1_연결BS_재고평가" xfId="1982"/>
    <cellStyle name="Ç¥ÁØ_laroux_1_연결BS_재고평가" xfId="1983"/>
    <cellStyle name="C￥AØ_laroux_1_재고평가" xfId="2000"/>
    <cellStyle name="Ç¥ÁØ_laroux_1_재고평가" xfId="2001"/>
    <cellStyle name="C￥AØ_laroux_1_재고평가_Appendix" xfId="2004"/>
    <cellStyle name="Ç¥ÁØ_laroux_1_재고평가_Appendix" xfId="2005"/>
    <cellStyle name="C￥AØ_laroux_1_재고평가_Appendix for project YC" xfId="2006"/>
    <cellStyle name="Ç¥ÁØ_laroux_1_재고평가_Appendix for project YC" xfId="2007"/>
    <cellStyle name="C￥AØ_laroux_1_재고평가_Appendix(3-31 통합)" xfId="2008"/>
    <cellStyle name="Ç¥ÁØ_laroux_1_재고평가_Appendix(3-31 통합)" xfId="2009"/>
    <cellStyle name="C￥AØ_laroux_1_재고평가_Appendix(3-31 하장헌)" xfId="2010"/>
    <cellStyle name="Ç¥ÁØ_laroux_1_재고평가_Appendix(3-31 하장헌)" xfId="2011"/>
    <cellStyle name="C￥AØ_laroux_1_재고평가_Appendix_project YC" xfId="2012"/>
    <cellStyle name="Ç¥ÁØ_laroux_1_재고평가_Appendix_project YC" xfId="2013"/>
    <cellStyle name="C￥AØ_laroux_1_재고평가_Appendix-2002년" xfId="2014"/>
    <cellStyle name="Ç¥ÁØ_laroux_1_재고평가_Appendix-2002년" xfId="2015"/>
    <cellStyle name="C￥AØ_laroux_1_재고평가_Appendix-Final" xfId="2018"/>
    <cellStyle name="Ç¥ÁØ_laroux_1_재고평가_Appendix-Final" xfId="2019"/>
    <cellStyle name="C￥AØ_laroux_1_재고평가_Appendix-I,II,VD,VII,VIIABC,VIII,VIIIAB,IX,X,XI,XII,XIV,XXA,XXIA" xfId="2020"/>
    <cellStyle name="Ç¥ÁØ_laroux_1_재고평가_Appendix-I,II,VD,VII,VIIABC,VIII,VIIIAB,IX,X,XI,XII,XIV,XXA,XXIA" xfId="2021"/>
    <cellStyle name="C￥AØ_laroux_1_재고평가_Appendix-I,II,VD,VII,VIIABC,VIII,VIIIAB,IX,X,XI,XII,XIV,XXA,XXIA_Appendix for project YC" xfId="2024"/>
    <cellStyle name="Ç¥ÁØ_laroux_1_재고평가_Appendix-I,II,VD,VII,VIIABC,VIII,VIIIAB,IX,X,XI,XII,XIV,XXA,XXIA_Appendix for project YC" xfId="2025"/>
    <cellStyle name="C￥AØ_laroux_1_재고평가_Appendix-I,II,VD,VII,VIIABC,VIII,VIIIAB,IX,X,XI,XII,XIV,XXA,XXIA_Appendix(3-31 통합)" xfId="2026"/>
    <cellStyle name="Ç¥ÁØ_laroux_1_재고평가_Appendix-I,II,VD,VII,VIIABC,VIII,VIIIAB,IX,X,XI,XII,XIV,XXA,XXIA_Appendix(3-31 통합)" xfId="2027"/>
    <cellStyle name="C￥AØ_laroux_1_재고평가_Appendix-I,II,VD,VII,VIIABC,VIII,VIIIAB,IX,X,XI,XII,XIV,XXA,XXIA_Appendix(3-31 하장헌)" xfId="2028"/>
    <cellStyle name="Ç¥ÁØ_laroux_1_재고평가_Appendix-I,II,VD,VII,VIIABC,VIII,VIIIAB,IX,X,XI,XII,XIV,XXA,XXIA_Appendix(3-31 하장헌)" xfId="2029"/>
    <cellStyle name="C￥AØ_laroux_1_재고평가_Appendix-I,II,VD,VII,VIIABC,VIII,VIIIAB,IX,X,XI,XII,XIV,XXA,XXIA_Appendix_project YC" xfId="2030"/>
    <cellStyle name="Ç¥ÁØ_laroux_1_재고평가_Appendix-I,II,VD,VII,VIIABC,VIII,VIIIAB,IX,X,XI,XII,XIV,XXA,XXIA_Appendix_project YC" xfId="2031"/>
    <cellStyle name="C￥AØ_laroux_1_재고평가_Appendix-I,II,VD,VII,VIIABC,VIII,VIIIAB,IX,X,XI,XII,XIV,XXA,XXIA_Appendix-2002년" xfId="2032"/>
    <cellStyle name="Ç¥ÁØ_laroux_1_재고평가_Appendix-I,II,VD,VII,VIIABC,VIII,VIIIAB,IX,X,XI,XII,XIV,XXA,XXIA_Appendix-2002년" xfId="2033"/>
    <cellStyle name="C￥AØ_laroux_1_재고평가_Appendix-I,II,VD,VII,VIIABC,VIII,VIIIAB,IX,X,XI,XII,XIV,XXA,XXIA_Appendix-Final" xfId="2036"/>
    <cellStyle name="Ç¥ÁØ_laroux_1_재고평가_Appendix-I,II,VD,VII,VIIABC,VIII,VIIIAB,IX,X,XI,XII,XIV,XXA,XXIA_Appendix-Final" xfId="2037"/>
    <cellStyle name="C￥AØ_laroux_1_재고평가_Appendix-I,II,VD,VII,VIIABC,VIII,VIIIAB,IX,X,XI,XII,XIV,XXA,XXIA_Appendix-Final_1" xfId="2038"/>
    <cellStyle name="Ç¥ÁØ_laroux_1_재고평가_Appendix-I,II,VD,VII,VIIABC,VIII,VIIIAB,IX,X,XI,XII,XIV,XXA,XXIA_Appendix-Final_1" xfId="2039"/>
    <cellStyle name="C￥AØ_laroux_1_재고평가_Appendix-I,II,VD,VII,VIIABC,VIII,VIIIAB,IX,X,XI,XII,XIV,XXA,XXIA_Appendix-Final_1_Borrowing as of 2002" xfId="2040"/>
    <cellStyle name="Ç¥ÁØ_laroux_1_재고평가_Appendix-I,II,VD,VII,VIIABC,VIII,VIIIAB,IX,X,XI,XII,XIV,XXA,XXIA_Appendix-Final_1_Borrowing as of 2002" xfId="2041"/>
    <cellStyle name="C￥AØ_laroux_1_재고평가_Appendix-I,II,VD,VII,VIIABC,VIII,VIIIAB,IX,X,XI,XII,XIV,XXA,XXIA_Appendix-손현곤" xfId="2034"/>
    <cellStyle name="Ç¥ÁØ_laroux_1_재고평가_Appendix-I,II,VD,VII,VIIABC,VIII,VIIIAB,IX,X,XI,XII,XIV,XXA,XXIA_Appendix-손현곤" xfId="2035"/>
    <cellStyle name="C￥AØ_laroux_1_재고평가_Appendix-I,II,VD,VII,VIIABC,VIII,VIIIAB,IX,X,XI,XII,XIV,XXA,XXIA_Book1" xfId="2042"/>
    <cellStyle name="Ç¥ÁØ_laroux_1_재고평가_Appendix-I,II,VD,VII,VIIABC,VIII,VIIIAB,IX,X,XI,XII,XIV,XXA,XXIA_Book1" xfId="2043"/>
    <cellStyle name="C￥AØ_laroux_1_재고평가_Appendix-I,II,VD,VII,VIIABC,VIII,VIIIAB,IX,X,XI,XII,XIV,XXA,XXIA_국가별 제품별 마진율 분석" xfId="2022"/>
    <cellStyle name="Ç¥ÁØ_laroux_1_재고평가_Appendix-I,II,VD,VII,VIIABC,VIII,VIIIAB,IX,X,XI,XII,XIV,XXA,XXIA_국가별 제품별 마진율 분석" xfId="2023"/>
    <cellStyle name="C￥AØ_laroux_1_재고평가_appendix-lee.d.g" xfId="2044"/>
    <cellStyle name="Ç¥ÁØ_laroux_1_재고평가_appendix-lee.d.g" xfId="2045"/>
    <cellStyle name="C￥AØ_laroux_1_재고평가_appendix-lee.d.g_Appendix for project YC" xfId="2048"/>
    <cellStyle name="Ç¥ÁØ_laroux_1_재고평가_appendix-lee.d.g_Appendix for project YC" xfId="2049"/>
    <cellStyle name="C￥AØ_laroux_1_재고평가_appendix-lee.d.g_Appendix(3-31 통합)" xfId="2050"/>
    <cellStyle name="Ç¥ÁØ_laroux_1_재고평가_appendix-lee.d.g_Appendix(3-31 통합)" xfId="2051"/>
    <cellStyle name="C￥AØ_laroux_1_재고평가_appendix-lee.d.g_Appendix(3-31 하장헌)" xfId="2052"/>
    <cellStyle name="Ç¥ÁØ_laroux_1_재고평가_appendix-lee.d.g_Appendix(3-31 하장헌)" xfId="2053"/>
    <cellStyle name="C￥AØ_laroux_1_재고평가_appendix-lee.d.g_Appendix_project YC" xfId="2054"/>
    <cellStyle name="Ç¥ÁØ_laroux_1_재고평가_appendix-lee.d.g_Appendix_project YC" xfId="2055"/>
    <cellStyle name="C￥AØ_laroux_1_재고평가_appendix-lee.d.g_Appendix-2002년" xfId="2056"/>
    <cellStyle name="Ç¥ÁØ_laroux_1_재고평가_appendix-lee.d.g_Appendix-2002년" xfId="2057"/>
    <cellStyle name="C￥AØ_laroux_1_재고평가_appendix-lee.d.g_Appendix-Final" xfId="2060"/>
    <cellStyle name="Ç¥ÁØ_laroux_1_재고평가_appendix-lee.d.g_Appendix-Final" xfId="2061"/>
    <cellStyle name="C￥AØ_laroux_1_재고평가_appendix-lee.d.g_Appendix-Final_1" xfId="2062"/>
    <cellStyle name="Ç¥ÁØ_laroux_1_재고평가_appendix-lee.d.g_Appendix-Final_1" xfId="2063"/>
    <cellStyle name="C￥AØ_laroux_1_재고평가_appendix-lee.d.g_Appendix-Final_1_Borrowing as of 2002" xfId="2064"/>
    <cellStyle name="Ç¥ÁØ_laroux_1_재고평가_appendix-lee.d.g_Appendix-Final_1_Borrowing as of 2002" xfId="2065"/>
    <cellStyle name="C￥AØ_laroux_1_재고평가_appendix-lee.d.g_Appendix-손현곤" xfId="2058"/>
    <cellStyle name="Ç¥ÁØ_laroux_1_재고평가_appendix-lee.d.g_Appendix-손현곤" xfId="2059"/>
    <cellStyle name="C￥AØ_laroux_1_재고평가_appendix-lee.d.g_Book1" xfId="2066"/>
    <cellStyle name="Ç¥ÁØ_laroux_1_재고평가_appendix-lee.d.g_Book1" xfId="2067"/>
    <cellStyle name="C￥AØ_laroux_1_재고평가_appendix-lee.d.g_국가별 제품별 마진율 분석" xfId="2046"/>
    <cellStyle name="Ç¥ÁØ_laroux_1_재고평가_appendix-lee.d.g_국가별 제품별 마진율 분석" xfId="2047"/>
    <cellStyle name="C￥AØ_laroux_1_재고평가_Appendix-손현곤" xfId="2016"/>
    <cellStyle name="Ç¥ÁØ_laroux_1_재고평가_Appendix-손현곤" xfId="2017"/>
    <cellStyle name="C￥AØ_laroux_1_재고평가_Book1" xfId="2068"/>
    <cellStyle name="Ç¥ÁØ_laroux_1_재고평가_Book1" xfId="2069"/>
    <cellStyle name="C￥AØ_laroux_1_재고평가_JP" xfId="2070"/>
    <cellStyle name="Ç¥ÁØ_laroux_1_재고평가_JP" xfId="2071"/>
    <cellStyle name="C￥AØ_laroux_1_재고평가_wp file(0912)" xfId="2072"/>
    <cellStyle name="Ç¥ÁØ_laroux_1_재고평가_wp file(0912)" xfId="2073"/>
    <cellStyle name="C￥AØ_laroux_1_재고평가_국가별 제품별 마진율 분석" xfId="2002"/>
    <cellStyle name="Ç¥ÁØ_laroux_1_재고평가_국가별 제품별 마진율 분석" xfId="2003"/>
    <cellStyle name="C￥AØ_laroux_1_재고평가1" xfId="2074"/>
    <cellStyle name="Ç¥ÁØ_laroux_1_재고평가1" xfId="2075"/>
    <cellStyle name="C￥AØ_laroux_3" xfId="2238"/>
    <cellStyle name="Ç¥ÁØ_laroux_3" xfId="2239"/>
    <cellStyle name="C￥AØ_laroux_3_AP,manufacturing costs" xfId="2374"/>
    <cellStyle name="Ç¥ÁØ_laroux_3_AP,manufacturing costs" xfId="2375"/>
    <cellStyle name="C￥AØ_laroux_3_AP,manufacturing costs_tables for report" xfId="2378"/>
    <cellStyle name="Ç¥ÁØ_laroux_3_AP,manufacturing costs_tables for report" xfId="2379"/>
    <cellStyle name="C￥AØ_laroux_3_AP,manufacturing costs_재고평가" xfId="2376"/>
    <cellStyle name="Ç¥ÁØ_laroux_3_AP,manufacturing costs_재고평가" xfId="2377"/>
    <cellStyle name="C￥AØ_laroux_3_AP,가동시간,top10" xfId="2350"/>
    <cellStyle name="Ç¥ÁØ_laroux_3_AP,가동시간,top10" xfId="2351"/>
    <cellStyle name="C￥AØ_laroux_3_AP,가동시간,top10_additional appendix" xfId="2354"/>
    <cellStyle name="Ç¥ÁØ_laroux_3_AP,가동시간,top10_additional appendix" xfId="2355"/>
    <cellStyle name="C￥AØ_laroux_3_AP,가동시간,top10_additional appendix_AP,manufacturing costs" xfId="2358"/>
    <cellStyle name="Ç¥ÁØ_laroux_3_AP,가동시간,top10_additional appendix_AP,manufacturing costs" xfId="2359"/>
    <cellStyle name="C￥AØ_laroux_3_AP,가동시간,top10_additional appendix_appendix-lee.d.g" xfId="2360"/>
    <cellStyle name="Ç¥ÁØ_laroux_3_AP,가동시간,top10_additional appendix_appendix-lee.d.g" xfId="2361"/>
    <cellStyle name="C￥AØ_laroux_3_AP,가동시간,top10_additional appendix_tables for report" xfId="2362"/>
    <cellStyle name="Ç¥ÁØ_laroux_3_AP,가동시간,top10_additional appendix_tables for report" xfId="2363"/>
    <cellStyle name="C￥AØ_laroux_3_AP,가동시간,top10_additional appendix_wp file(0912)" xfId="2364"/>
    <cellStyle name="Ç¥ÁØ_laroux_3_AP,가동시간,top10_additional appendix_wp file(0912)" xfId="2365"/>
    <cellStyle name="C￥AØ_laroux_3_AP,가동시간,top10_additional appendix_재고평가" xfId="2356"/>
    <cellStyle name="Ç¥ÁØ_laroux_3_AP,가동시간,top10_additional appendix_재고평가" xfId="2357"/>
    <cellStyle name="C￥AØ_laroux_3_AP,가동시간,top10_AP,manufacturing costs" xfId="2366"/>
    <cellStyle name="Ç¥ÁØ_laroux_3_AP,가동시간,top10_AP,manufacturing costs" xfId="2367"/>
    <cellStyle name="C￥AØ_laroux_3_AP,가동시간,top10_appendix-lee.d.g" xfId="2368"/>
    <cellStyle name="Ç¥ÁØ_laroux_3_AP,가동시간,top10_appendix-lee.d.g" xfId="2369"/>
    <cellStyle name="C￥AØ_laroux_3_AP,가동시간,top10_tables for report" xfId="2370"/>
    <cellStyle name="Ç¥ÁØ_laroux_3_AP,가동시간,top10_tables for report" xfId="2371"/>
    <cellStyle name="C￥AØ_laroux_3_AP,가동시간,top10_wp file(0912)" xfId="2372"/>
    <cellStyle name="Ç¥ÁØ_laroux_3_AP,가동시간,top10_wp file(0912)" xfId="2373"/>
    <cellStyle name="C￥AØ_laroux_3_AP,가동시간,top10_재고평가" xfId="2352"/>
    <cellStyle name="Ç¥ÁØ_laroux_3_AP,가동시간,top10_재고평가" xfId="2353"/>
    <cellStyle name="C￥AØ_laroux_3_Appendix" xfId="2380"/>
    <cellStyle name="Ç¥ÁØ_laroux_3_Appendix" xfId="2381"/>
    <cellStyle name="C￥AØ_laroux_3_Appendix-I,II,VD,VII,VIIABC,VIII,VIIIAB,IX,X,XI,XII,XIV,XXA,XXIA" xfId="2382"/>
    <cellStyle name="Ç¥ÁØ_laroux_3_Appendix-I,II,VD,VII,VIIABC,VIII,VIIIAB,IX,X,XI,XII,XIV,XXA,XXIA" xfId="2383"/>
    <cellStyle name="C￥AØ_laroux_3_appendix-lee.d.g" xfId="2384"/>
    <cellStyle name="Ç¥ÁØ_laroux_3_appendix-lee.d.g" xfId="2385"/>
    <cellStyle name="C￥AØ_laroux_3_BS-Appendix" xfId="2386"/>
    <cellStyle name="Ç¥ÁØ_laroux_3_BS-Appendix" xfId="2387"/>
    <cellStyle name="C￥AØ_laroux_3_BS-Appendix_tables for report" xfId="2388"/>
    <cellStyle name="Ç¥ÁØ_laroux_3_BS-Appendix_tables for report" xfId="2389"/>
    <cellStyle name="C￥AØ_laroux_3_JP" xfId="2390"/>
    <cellStyle name="Ç¥ÁØ_laroux_3_JP" xfId="2391"/>
    <cellStyle name="C￥AØ_laroux_3_JP_Appendix for project YC" xfId="2394"/>
    <cellStyle name="Ç¥ÁØ_laroux_3_JP_Appendix for project YC" xfId="2395"/>
    <cellStyle name="C￥AØ_laroux_3_JP_Appendix(3-31 통합)" xfId="2396"/>
    <cellStyle name="Ç¥ÁØ_laroux_3_JP_Appendix(3-31 통합)" xfId="2397"/>
    <cellStyle name="C￥AØ_laroux_3_JP_Appendix(3-31 하장헌)" xfId="2398"/>
    <cellStyle name="Ç¥ÁØ_laroux_3_JP_Appendix(3-31 하장헌)" xfId="2399"/>
    <cellStyle name="C￥AØ_laroux_3_JP_Appendix_project YC" xfId="2400"/>
    <cellStyle name="Ç¥ÁØ_laroux_3_JP_Appendix_project YC" xfId="2401"/>
    <cellStyle name="C￥AØ_laroux_3_JP_Appendix-2002년" xfId="2402"/>
    <cellStyle name="Ç¥ÁØ_laroux_3_JP_Appendix-2002년" xfId="2403"/>
    <cellStyle name="C￥AØ_laroux_3_JP_Appendix-Final" xfId="2406"/>
    <cellStyle name="Ç¥ÁØ_laroux_3_JP_Appendix-Final" xfId="2407"/>
    <cellStyle name="C￥AØ_laroux_3_JP_Appendix-Final_1" xfId="2408"/>
    <cellStyle name="Ç¥ÁØ_laroux_3_JP_Appendix-Final_1" xfId="2409"/>
    <cellStyle name="C￥AØ_laroux_3_JP_Appendix-Final_1_Borrowing as of 2002" xfId="2410"/>
    <cellStyle name="Ç¥ÁØ_laroux_3_JP_Appendix-Final_1_Borrowing as of 2002" xfId="2411"/>
    <cellStyle name="C￥AØ_laroux_3_JP_Appendix-손현곤" xfId="2404"/>
    <cellStyle name="Ç¥ÁØ_laroux_3_JP_Appendix-손현곤" xfId="2405"/>
    <cellStyle name="C￥AØ_laroux_3_JP_Book1" xfId="2412"/>
    <cellStyle name="Ç¥ÁØ_laroux_3_JP_Book1" xfId="2413"/>
    <cellStyle name="C￥AØ_laroux_3_JP_국가별 제품별 마진율 분석" xfId="2392"/>
    <cellStyle name="Ç¥ÁØ_laroux_3_JP_국가별 제품별 마진율 분석" xfId="2393"/>
    <cellStyle name="C￥AØ_laroux_3_mc" xfId="2414"/>
    <cellStyle name="Ç¥ÁØ_laroux_3_mc" xfId="2415"/>
    <cellStyle name="C￥AØ_laroux_3_mc_additional appendix" xfId="2418"/>
    <cellStyle name="Ç¥ÁØ_laroux_3_mc_additional appendix" xfId="2419"/>
    <cellStyle name="C￥AØ_laroux_3_mc_additional appendix_AP,manufacturing costs" xfId="2422"/>
    <cellStyle name="Ç¥ÁØ_laroux_3_mc_additional appendix_AP,manufacturing costs" xfId="2423"/>
    <cellStyle name="C￥AØ_laroux_3_mc_additional appendix_appendix-lee.d.g" xfId="2424"/>
    <cellStyle name="Ç¥ÁØ_laroux_3_mc_additional appendix_appendix-lee.d.g" xfId="2425"/>
    <cellStyle name="C￥AØ_laroux_3_mc_additional appendix_tables for report" xfId="2426"/>
    <cellStyle name="Ç¥ÁØ_laroux_3_mc_additional appendix_tables for report" xfId="2427"/>
    <cellStyle name="C￥AØ_laroux_3_mc_additional appendix_wp file(0912)" xfId="2428"/>
    <cellStyle name="Ç¥ÁØ_laroux_3_mc_additional appendix_wp file(0912)" xfId="2429"/>
    <cellStyle name="C￥AØ_laroux_3_mc_additional appendix_재고평가" xfId="2420"/>
    <cellStyle name="Ç¥ÁØ_laroux_3_mc_additional appendix_재고평가" xfId="2421"/>
    <cellStyle name="C￥AØ_laroux_3_mc_AP,manufacturing costs" xfId="2430"/>
    <cellStyle name="Ç¥ÁØ_laroux_3_mc_AP,manufacturing costs" xfId="2431"/>
    <cellStyle name="C￥AØ_laroux_3_mc_appendix-lee.d.g" xfId="2432"/>
    <cellStyle name="Ç¥ÁØ_laroux_3_mc_appendix-lee.d.g" xfId="2433"/>
    <cellStyle name="C￥AØ_laroux_3_mc_tables for report" xfId="2434"/>
    <cellStyle name="Ç¥ÁØ_laroux_3_mc_tables for report" xfId="2435"/>
    <cellStyle name="C￥AØ_laroux_3_mc_wp file(0912)" xfId="2436"/>
    <cellStyle name="Ç¥ÁØ_laroux_3_mc_wp file(0912)" xfId="2437"/>
    <cellStyle name="C￥AØ_laroux_3_mc_재고평가" xfId="2416"/>
    <cellStyle name="Ç¥ÁØ_laroux_3_mc_재고평가" xfId="2417"/>
    <cellStyle name="C￥AØ_laroux_3_PL-Appendix" xfId="2438"/>
    <cellStyle name="Ç¥ÁØ_laroux_3_PL-Appendix" xfId="2439"/>
    <cellStyle name="C￥AØ_laroux_3_PL-Appendix_tables for report" xfId="2440"/>
    <cellStyle name="Ç¥ÁØ_laroux_3_PL-Appendix_tables for report" xfId="2441"/>
    <cellStyle name="C￥AØ_laroux_3_wp file(0912)" xfId="2442"/>
    <cellStyle name="Ç¥ÁØ_laroux_3_wp file(0912)" xfId="2443"/>
    <cellStyle name="C￥AØ_laroux_3_wp file(0912)_1" xfId="2444"/>
    <cellStyle name="Ç¥ÁØ_laroux_3_wp file(0912)_1" xfId="2445"/>
    <cellStyle name="C￥AØ_laroux_3_wp file(0912)_1_Appendix for project YC" xfId="2448"/>
    <cellStyle name="Ç¥ÁØ_laroux_3_wp file(0912)_1_Appendix for project YC" xfId="2449"/>
    <cellStyle name="C￥AØ_laroux_3_wp file(0912)_1_Appendix(3-31 통합)" xfId="2450"/>
    <cellStyle name="Ç¥ÁØ_laroux_3_wp file(0912)_1_Appendix(3-31 통합)" xfId="2451"/>
    <cellStyle name="C￥AØ_laroux_3_wp file(0912)_1_Appendix(3-31 하장헌)" xfId="2452"/>
    <cellStyle name="Ç¥ÁØ_laroux_3_wp file(0912)_1_Appendix(3-31 하장헌)" xfId="2453"/>
    <cellStyle name="C￥AØ_laroux_3_wp file(0912)_1_Appendix_project YC" xfId="2454"/>
    <cellStyle name="Ç¥ÁØ_laroux_3_wp file(0912)_1_Appendix_project YC" xfId="2455"/>
    <cellStyle name="C￥AØ_laroux_3_wp file(0912)_1_Appendix-2002년" xfId="2456"/>
    <cellStyle name="Ç¥ÁØ_laroux_3_wp file(0912)_1_Appendix-2002년" xfId="2457"/>
    <cellStyle name="C￥AØ_laroux_3_wp file(0912)_1_Appendix-Final" xfId="2460"/>
    <cellStyle name="Ç¥ÁØ_laroux_3_wp file(0912)_1_Appendix-Final" xfId="2461"/>
    <cellStyle name="C￥AØ_laroux_3_wp file(0912)_1_Appendix-Final_1" xfId="2462"/>
    <cellStyle name="Ç¥ÁØ_laroux_3_wp file(0912)_1_Appendix-Final_1" xfId="2463"/>
    <cellStyle name="C￥AØ_laroux_3_wp file(0912)_1_Appendix-Final_1_Borrowing as of 2002" xfId="2464"/>
    <cellStyle name="Ç¥ÁØ_laroux_3_wp file(0912)_1_Appendix-Final_1_Borrowing as of 2002" xfId="2465"/>
    <cellStyle name="C￥AØ_laroux_3_wp file(0912)_1_Appendix-손현곤" xfId="2458"/>
    <cellStyle name="Ç¥ÁØ_laroux_3_wp file(0912)_1_Appendix-손현곤" xfId="2459"/>
    <cellStyle name="C￥AØ_laroux_3_wp file(0912)_1_Book1" xfId="2466"/>
    <cellStyle name="Ç¥ÁØ_laroux_3_wp file(0912)_1_Book1" xfId="2467"/>
    <cellStyle name="C￥AØ_laroux_3_wp file(0912)_1_국가별 제품별 마진율 분석" xfId="2446"/>
    <cellStyle name="Ç¥ÁØ_laroux_3_wp file(0912)_1_국가별 제품별 마진율 분석" xfId="2447"/>
    <cellStyle name="C￥AØ_laroux_3_wp file(0912)_Appendix" xfId="2470"/>
    <cellStyle name="Ç¥ÁØ_laroux_3_wp file(0912)_Appendix" xfId="2471"/>
    <cellStyle name="C￥AØ_laroux_3_wp file(0912)_Appendix for project YC" xfId="2472"/>
    <cellStyle name="Ç¥ÁØ_laroux_3_wp file(0912)_Appendix for project YC" xfId="2473"/>
    <cellStyle name="C￥AØ_laroux_3_wp file(0912)_Appendix(3-31 통합)" xfId="2474"/>
    <cellStyle name="Ç¥ÁØ_laroux_3_wp file(0912)_Appendix(3-31 통합)" xfId="2475"/>
    <cellStyle name="C￥AØ_laroux_3_wp file(0912)_Appendix(3-31 하장헌)" xfId="2476"/>
    <cellStyle name="Ç¥ÁØ_laroux_3_wp file(0912)_Appendix(3-31 하장헌)" xfId="2477"/>
    <cellStyle name="C￥AØ_laroux_3_wp file(0912)_Appendix_project YC" xfId="2478"/>
    <cellStyle name="Ç¥ÁØ_laroux_3_wp file(0912)_Appendix_project YC" xfId="2479"/>
    <cellStyle name="C￥AØ_laroux_3_wp file(0912)_Appendix-2002년" xfId="2480"/>
    <cellStyle name="Ç¥ÁØ_laroux_3_wp file(0912)_Appendix-2002년" xfId="2481"/>
    <cellStyle name="C￥AØ_laroux_3_wp file(0912)_Appendix-Final" xfId="2484"/>
    <cellStyle name="Ç¥ÁØ_laroux_3_wp file(0912)_Appendix-Final" xfId="2485"/>
    <cellStyle name="C￥AØ_laroux_3_wp file(0912)_Appendix-I,II,VD,VII,VIIABC,VIII,VIIIAB,IX,X,XI,XII,XIV,XXA,XXIA" xfId="2486"/>
    <cellStyle name="Ç¥ÁØ_laroux_3_wp file(0912)_Appendix-I,II,VD,VII,VIIABC,VIII,VIIIAB,IX,X,XI,XII,XIV,XXA,XXIA" xfId="2487"/>
    <cellStyle name="C￥AØ_laroux_3_wp file(0912)_Appendix-I,II,VD,VII,VIIABC,VIII,VIIIAB,IX,X,XI,XII,XIV,XXA,XXIA_Appendix for project YC" xfId="2490"/>
    <cellStyle name="Ç¥ÁØ_laroux_3_wp file(0912)_Appendix-I,II,VD,VII,VIIABC,VIII,VIIIAB,IX,X,XI,XII,XIV,XXA,XXIA_Appendix for project YC" xfId="2491"/>
    <cellStyle name="C￥AØ_laroux_3_wp file(0912)_Appendix-I,II,VD,VII,VIIABC,VIII,VIIIAB,IX,X,XI,XII,XIV,XXA,XXIA_Appendix(3-31 통합)" xfId="2492"/>
    <cellStyle name="Ç¥ÁØ_laroux_3_wp file(0912)_Appendix-I,II,VD,VII,VIIABC,VIII,VIIIAB,IX,X,XI,XII,XIV,XXA,XXIA_Appendix(3-31 통합)" xfId="2493"/>
    <cellStyle name="C￥AØ_laroux_3_wp file(0912)_Appendix-I,II,VD,VII,VIIABC,VIII,VIIIAB,IX,X,XI,XII,XIV,XXA,XXIA_Appendix(3-31 하장헌)" xfId="2494"/>
    <cellStyle name="Ç¥ÁØ_laroux_3_wp file(0912)_Appendix-I,II,VD,VII,VIIABC,VIII,VIIIAB,IX,X,XI,XII,XIV,XXA,XXIA_Appendix(3-31 하장헌)" xfId="2495"/>
    <cellStyle name="C￥AØ_laroux_3_wp file(0912)_Appendix-I,II,VD,VII,VIIABC,VIII,VIIIAB,IX,X,XI,XII,XIV,XXA,XXIA_Appendix_project YC" xfId="2496"/>
    <cellStyle name="Ç¥ÁØ_laroux_3_wp file(0912)_Appendix-I,II,VD,VII,VIIABC,VIII,VIIIAB,IX,X,XI,XII,XIV,XXA,XXIA_Appendix_project YC" xfId="2497"/>
    <cellStyle name="C￥AØ_laroux_3_wp file(0912)_Appendix-I,II,VD,VII,VIIABC,VIII,VIIIAB,IX,X,XI,XII,XIV,XXA,XXIA_Appendix-2002년" xfId="2498"/>
    <cellStyle name="Ç¥ÁØ_laroux_3_wp file(0912)_Appendix-I,II,VD,VII,VIIABC,VIII,VIIIAB,IX,X,XI,XII,XIV,XXA,XXIA_Appendix-2002년" xfId="2499"/>
    <cellStyle name="C￥AØ_laroux_3_wp file(0912)_Appendix-I,II,VD,VII,VIIABC,VIII,VIIIAB,IX,X,XI,XII,XIV,XXA,XXIA_Appendix-Final" xfId="2502"/>
    <cellStyle name="Ç¥ÁØ_laroux_3_wp file(0912)_Appendix-I,II,VD,VII,VIIABC,VIII,VIIIAB,IX,X,XI,XII,XIV,XXA,XXIA_Appendix-Final" xfId="2503"/>
    <cellStyle name="C￥AØ_laroux_3_wp file(0912)_Appendix-I,II,VD,VII,VIIABC,VIII,VIIIAB,IX,X,XI,XII,XIV,XXA,XXIA_Appendix-Final_1" xfId="2504"/>
    <cellStyle name="Ç¥ÁØ_laroux_3_wp file(0912)_Appendix-I,II,VD,VII,VIIABC,VIII,VIIIAB,IX,X,XI,XII,XIV,XXA,XXIA_Appendix-Final_1" xfId="2505"/>
    <cellStyle name="C￥AØ_laroux_3_wp file(0912)_Appendix-I,II,VD,VII,VIIABC,VIII,VIIIAB,IX,X,XI,XII,XIV,XXA,XXIA_Appendix-Final_1_Borrowing as of 2002" xfId="2506"/>
    <cellStyle name="Ç¥ÁØ_laroux_3_wp file(0912)_Appendix-I,II,VD,VII,VIIABC,VIII,VIIIAB,IX,X,XI,XII,XIV,XXA,XXIA_Appendix-Final_1_Borrowing as of 2002" xfId="2507"/>
    <cellStyle name="C￥AØ_laroux_3_wp file(0912)_Appendix-I,II,VD,VII,VIIABC,VIII,VIIIAB,IX,X,XI,XII,XIV,XXA,XXIA_Appendix-손현곤" xfId="2500"/>
    <cellStyle name="Ç¥ÁØ_laroux_3_wp file(0912)_Appendix-I,II,VD,VII,VIIABC,VIII,VIIIAB,IX,X,XI,XII,XIV,XXA,XXIA_Appendix-손현곤" xfId="2501"/>
    <cellStyle name="C￥AØ_laroux_3_wp file(0912)_Appendix-I,II,VD,VII,VIIABC,VIII,VIIIAB,IX,X,XI,XII,XIV,XXA,XXIA_Book1" xfId="2508"/>
    <cellStyle name="Ç¥ÁØ_laroux_3_wp file(0912)_Appendix-I,II,VD,VII,VIIABC,VIII,VIIIAB,IX,X,XI,XII,XIV,XXA,XXIA_Book1" xfId="2509"/>
    <cellStyle name="C￥AØ_laroux_3_wp file(0912)_Appendix-I,II,VD,VII,VIIABC,VIII,VIIIAB,IX,X,XI,XII,XIV,XXA,XXIA_국가별 제품별 마진율 분석" xfId="2488"/>
    <cellStyle name="Ç¥ÁØ_laroux_3_wp file(0912)_Appendix-I,II,VD,VII,VIIABC,VIII,VIIIAB,IX,X,XI,XII,XIV,XXA,XXIA_국가별 제품별 마진율 분석" xfId="2489"/>
    <cellStyle name="C￥AØ_laroux_3_wp file(0912)_appendix-lee.d.g" xfId="2510"/>
    <cellStyle name="Ç¥ÁØ_laroux_3_wp file(0912)_appendix-lee.d.g" xfId="2511"/>
    <cellStyle name="C￥AØ_laroux_3_wp file(0912)_appendix-lee.d.g_Appendix for project YC" xfId="2514"/>
    <cellStyle name="Ç¥ÁØ_laroux_3_wp file(0912)_appendix-lee.d.g_Appendix for project YC" xfId="2515"/>
    <cellStyle name="C￥AØ_laroux_3_wp file(0912)_appendix-lee.d.g_Appendix(3-31 통합)" xfId="2516"/>
    <cellStyle name="Ç¥ÁØ_laroux_3_wp file(0912)_appendix-lee.d.g_Appendix(3-31 통합)" xfId="2517"/>
    <cellStyle name="C￥AØ_laroux_3_wp file(0912)_appendix-lee.d.g_Appendix(3-31 하장헌)" xfId="2518"/>
    <cellStyle name="Ç¥ÁØ_laroux_3_wp file(0912)_appendix-lee.d.g_Appendix(3-31 하장헌)" xfId="2519"/>
    <cellStyle name="C￥AØ_laroux_3_wp file(0912)_appendix-lee.d.g_Appendix(3-31 하장헌)_회사제시 수정 현금흐름표" xfId="2520"/>
    <cellStyle name="Ç¥ÁØ_laroux_3_wp file(0912)_appendix-lee.d.g_Appendix(3-31 하장헌)_회사제시 수정 현금흐름표" xfId="2521"/>
    <cellStyle name="C￥AØ_laroux_3_wp file(0912)_appendix-lee.d.g_Appendix_project YC" xfId="2522"/>
    <cellStyle name="Ç¥ÁØ_laroux_3_wp file(0912)_appendix-lee.d.g_Appendix_project YC" xfId="2523"/>
    <cellStyle name="C￥AØ_laroux_3_wp file(0912)_appendix-lee.d.g_Appendix_project YC_회사제시 수정 현금흐름표" xfId="2524"/>
    <cellStyle name="Ç¥ÁØ_laroux_3_wp file(0912)_appendix-lee.d.g_Appendix_project YC_회사제시 수정 현금흐름표" xfId="2525"/>
    <cellStyle name="C￥AØ_laroux_3_wp file(0912)_appendix-lee.d.g_Appendix-2002년" xfId="2526"/>
    <cellStyle name="Ç¥ÁØ_laroux_3_wp file(0912)_appendix-lee.d.g_Appendix-2002년" xfId="2527"/>
    <cellStyle name="C￥AØ_laroux_3_wp file(0912)_appendix-lee.d.g_Appendix-2002년_회사제시 수정 현금흐름표" xfId="2528"/>
    <cellStyle name="Ç¥ÁØ_laroux_3_wp file(0912)_appendix-lee.d.g_Appendix-2002년_회사제시 수정 현금흐름표" xfId="2529"/>
    <cellStyle name="C￥AØ_laroux_3_wp file(0912)_appendix-lee.d.g_Appendix-Final" xfId="2534"/>
    <cellStyle name="Ç¥ÁØ_laroux_3_wp file(0912)_appendix-lee.d.g_Appendix-Final" xfId="2535"/>
    <cellStyle name="C￥AØ_laroux_3_wp file(0912)_appendix-lee.d.g_Appendix-Final_1" xfId="2536"/>
    <cellStyle name="Ç¥ÁØ_laroux_3_wp file(0912)_appendix-lee.d.g_Appendix-Final_1" xfId="2537"/>
    <cellStyle name="C￥AØ_laroux_3_wp file(0912)_appendix-lee.d.g_Appendix-Final_1_Borrowing as of 2002" xfId="2540"/>
    <cellStyle name="Ç¥ÁØ_laroux_3_wp file(0912)_appendix-lee.d.g_Appendix-Final_1_Borrowing as of 2002" xfId="2541"/>
    <cellStyle name="C￥AØ_laroux_3_wp file(0912)_appendix-lee.d.g_Appendix-Final_1_Borrowing as of 2002_회사제시 수정 현금흐름표" xfId="2542"/>
    <cellStyle name="Ç¥ÁØ_laroux_3_wp file(0912)_appendix-lee.d.g_Appendix-Final_1_Borrowing as of 2002_회사제시 수정 현금흐름표" xfId="2543"/>
    <cellStyle name="C￥AØ_laroux_3_wp file(0912)_appendix-lee.d.g_Appendix-Final_1_회사제시 수정 현금흐름표" xfId="2538"/>
    <cellStyle name="Ç¥ÁØ_laroux_3_wp file(0912)_appendix-lee.d.g_Appendix-Final_1_회사제시 수정 현금흐름표" xfId="2539"/>
    <cellStyle name="C￥AØ_laroux_3_wp file(0912)_appendix-lee.d.g_Appendix-Final_회사제시 수정 현금흐름표" xfId="2544"/>
    <cellStyle name="Ç¥ÁØ_laroux_3_wp file(0912)_appendix-lee.d.g_Appendix-Final_회사제시 수정 현금흐름표" xfId="2545"/>
    <cellStyle name="C￥AØ_laroux_3_wp file(0912)_appendix-lee.d.g_Appendix-손현곤" xfId="2530"/>
    <cellStyle name="Ç¥ÁØ_laroux_3_wp file(0912)_appendix-lee.d.g_Appendix-손현곤" xfId="2531"/>
    <cellStyle name="C￥AØ_laroux_3_wp file(0912)_appendix-lee.d.g_Appendix-손현곤_회사제시 수정 현금흐름표" xfId="2532"/>
    <cellStyle name="Ç¥ÁØ_laroux_3_wp file(0912)_appendix-lee.d.g_Appendix-손현곤_회사제시 수정 현금흐름표" xfId="2533"/>
    <cellStyle name="C￥AØ_laroux_3_wp file(0912)_appendix-lee.d.g_Book1" xfId="2546"/>
    <cellStyle name="Ç¥ÁØ_laroux_3_wp file(0912)_appendix-lee.d.g_Book1" xfId="2547"/>
    <cellStyle name="C￥AØ_laroux_3_wp file(0912)_appendix-lee.d.g_Book1_회사제시 수정 현금흐름표" xfId="2548"/>
    <cellStyle name="Ç¥ÁØ_laroux_3_wp file(0912)_appendix-lee.d.g_Book1_회사제시 수정 현금흐름표" xfId="2549"/>
    <cellStyle name="C￥AØ_laroux_3_wp file(0912)_appendix-lee.d.g_국가별 제품별 마진율 분석" xfId="2512"/>
    <cellStyle name="Ç¥ÁØ_laroux_3_wp file(0912)_appendix-lee.d.g_국가별 제품별 마진율 분석" xfId="2513"/>
    <cellStyle name="C￥AØ_laroux_3_wp file(0912)_Appendix-손현곤" xfId="2482"/>
    <cellStyle name="Ç¥ÁØ_laroux_3_wp file(0912)_Appendix-손현곤" xfId="2483"/>
    <cellStyle name="C￥AØ_laroux_3_wp file(0912)_Book1" xfId="2550"/>
    <cellStyle name="Ç¥ÁØ_laroux_3_wp file(0912)_Book1" xfId="2551"/>
    <cellStyle name="C￥AØ_laroux_3_wp file(0912)_Book1_회사제시 수정 현금흐름표" xfId="2552"/>
    <cellStyle name="Ç¥ÁØ_laroux_3_wp file(0912)_Book1_회사제시 수정 현금흐름표" xfId="2553"/>
    <cellStyle name="C￥AØ_laroux_3_wp file(0912)_JP" xfId="2554"/>
    <cellStyle name="Ç¥ÁØ_laroux_3_wp file(0912)_JP" xfId="2555"/>
    <cellStyle name="C￥AØ_laroux_3_wp file(0912)_JP_회사제시 수정 현금흐름표" xfId="2556"/>
    <cellStyle name="Ç¥ÁØ_laroux_3_wp file(0912)_JP_회사제시 수정 현금흐름표" xfId="2557"/>
    <cellStyle name="C￥AØ_laroux_3_wp file(0912)_wp file(0912)" xfId="2558"/>
    <cellStyle name="Ç¥ÁØ_laroux_3_wp file(0912)_wp file(0912)" xfId="2559"/>
    <cellStyle name="C￥AØ_laroux_3_wp file(0912)_wp file(0912)_회사제시 수정 현금흐름표" xfId="2560"/>
    <cellStyle name="Ç¥ÁØ_laroux_3_wp file(0912)_wp file(0912)_회사제시 수정 현금흐름표" xfId="2561"/>
    <cellStyle name="C￥AØ_laroux_3_wp file(0912)_국가별 제품별 마진율 분석" xfId="2468"/>
    <cellStyle name="Ç¥ÁØ_laroux_3_wp file(0912)_국가별 제품별 마진율 분석" xfId="2469"/>
    <cellStyle name="C￥AØ_laroux_3_매입채무" xfId="2240"/>
    <cellStyle name="Ç¥ÁØ_laroux_3_매입채무" xfId="2241"/>
    <cellStyle name="C￥AØ_laroux_3_매입채무_appendix-lee.d.g" xfId="2244"/>
    <cellStyle name="Ç¥ÁØ_laroux_3_매입채무_appendix-lee.d.g" xfId="2245"/>
    <cellStyle name="C￥AØ_laroux_3_매입채무_tables for report" xfId="2246"/>
    <cellStyle name="Ç¥ÁØ_laroux_3_매입채무_tables for report" xfId="2247"/>
    <cellStyle name="C￥AØ_laroux_3_매입채무_wp file(0912)" xfId="2248"/>
    <cellStyle name="Ç¥ÁØ_laroux_3_매입채무_wp file(0912)" xfId="2249"/>
    <cellStyle name="C￥AØ_laroux_3_매입채무_재고평가" xfId="2242"/>
    <cellStyle name="Ç¥ÁØ_laroux_3_매입채무_재고평가" xfId="2243"/>
    <cellStyle name="C￥AØ_laroux_3_연결BS" xfId="2250"/>
    <cellStyle name="Ç¥ÁØ_laroux_3_연결BS" xfId="2251"/>
    <cellStyle name="C￥AØ_laroux_3_연결BS_additional appendix" xfId="2254"/>
    <cellStyle name="Ç¥ÁØ_laroux_3_연결BS_additional appendix" xfId="2255"/>
    <cellStyle name="C￥AØ_laroux_3_연결BS_additional appendix_AP,manufacturing costs" xfId="2258"/>
    <cellStyle name="Ç¥ÁØ_laroux_3_연결BS_additional appendix_AP,manufacturing costs" xfId="2259"/>
    <cellStyle name="C￥AØ_laroux_3_연결BS_additional appendix_appendix-lee.d.g" xfId="2260"/>
    <cellStyle name="Ç¥ÁØ_laroux_3_연결BS_additional appendix_appendix-lee.d.g" xfId="2261"/>
    <cellStyle name="C￥AØ_laroux_3_연결BS_additional appendix_tables for report" xfId="2262"/>
    <cellStyle name="Ç¥ÁØ_laroux_3_연결BS_additional appendix_tables for report" xfId="2263"/>
    <cellStyle name="C￥AØ_laroux_3_연결BS_additional appendix_wp file(0912)" xfId="2264"/>
    <cellStyle name="Ç¥ÁØ_laroux_3_연결BS_additional appendix_wp file(0912)" xfId="2265"/>
    <cellStyle name="C￥AØ_laroux_3_연결BS_additional appendix_재고평가" xfId="2256"/>
    <cellStyle name="Ç¥ÁØ_laroux_3_연결BS_additional appendix_재고평가" xfId="2257"/>
    <cellStyle name="C￥AØ_laroux_3_연결BS_AP,manufacturing costs" xfId="2266"/>
    <cellStyle name="Ç¥ÁØ_laroux_3_연결BS_AP,manufacturing costs" xfId="2267"/>
    <cellStyle name="C￥AØ_laroux_3_연결BS_appendix-lee.d.g" xfId="2268"/>
    <cellStyle name="Ç¥ÁØ_laroux_3_연결BS_appendix-lee.d.g" xfId="2269"/>
    <cellStyle name="C￥AØ_laroux_3_연결BS_tables for report" xfId="2270"/>
    <cellStyle name="Ç¥ÁØ_laroux_3_연결BS_tables for report" xfId="2271"/>
    <cellStyle name="C￥AØ_laroux_3_연결BS_wp file(0912)" xfId="2272"/>
    <cellStyle name="Ç¥ÁØ_laroux_3_연결BS_wp file(0912)" xfId="2273"/>
    <cellStyle name="C￥AØ_laroux_3_연결BS_재고평가" xfId="2252"/>
    <cellStyle name="Ç¥ÁØ_laroux_3_연결BS_재고평가" xfId="2253"/>
    <cellStyle name="C￥AØ_laroux_3_재고평가" xfId="2274"/>
    <cellStyle name="Ç¥ÁØ_laroux_3_재고평가" xfId="2275"/>
    <cellStyle name="C￥AØ_laroux_3_재고평가_Appendix" xfId="2278"/>
    <cellStyle name="Ç¥ÁØ_laroux_3_재고평가_Appendix" xfId="2279"/>
    <cellStyle name="C￥AØ_laroux_3_재고평가_Appendix for project YC" xfId="2280"/>
    <cellStyle name="Ç¥ÁØ_laroux_3_재고평가_Appendix for project YC" xfId="2281"/>
    <cellStyle name="C￥AØ_laroux_3_재고평가_Appendix(3-31 통합)" xfId="2282"/>
    <cellStyle name="Ç¥ÁØ_laroux_3_재고평가_Appendix(3-31 통합)" xfId="2283"/>
    <cellStyle name="C￥AØ_laroux_3_재고평가_Appendix(3-31 하장헌)" xfId="2284"/>
    <cellStyle name="Ç¥ÁØ_laroux_3_재고평가_Appendix(3-31 하장헌)" xfId="2285"/>
    <cellStyle name="C￥AØ_laroux_3_재고평가_Appendix_project YC" xfId="2286"/>
    <cellStyle name="Ç¥ÁØ_laroux_3_재고평가_Appendix_project YC" xfId="2287"/>
    <cellStyle name="C￥AØ_laroux_3_재고평가_Appendix-2002년" xfId="2288"/>
    <cellStyle name="Ç¥ÁØ_laroux_3_재고평가_Appendix-2002년" xfId="2289"/>
    <cellStyle name="C￥AØ_laroux_3_재고평가_Appendix-Final" xfId="2292"/>
    <cellStyle name="Ç¥ÁØ_laroux_3_재고평가_Appendix-Final" xfId="2293"/>
    <cellStyle name="C￥AØ_laroux_3_재고평가_Appendix-I,II,VD,VII,VIIABC,VIII,VIIIAB,IX,X,XI,XII,XIV,XXA,XXIA" xfId="2294"/>
    <cellStyle name="Ç¥ÁØ_laroux_3_재고평가_Appendix-I,II,VD,VII,VIIABC,VIII,VIIIAB,IX,X,XI,XII,XIV,XXA,XXIA" xfId="2295"/>
    <cellStyle name="C￥AØ_laroux_3_재고평가_Appendix-I,II,VD,VII,VIIABC,VIII,VIIIAB,IX,X,XI,XII,XIV,XXA,XXIA_Appendix for project YC" xfId="2298"/>
    <cellStyle name="Ç¥ÁØ_laroux_3_재고평가_Appendix-I,II,VD,VII,VIIABC,VIII,VIIIAB,IX,X,XI,XII,XIV,XXA,XXIA_Appendix for project YC" xfId="2299"/>
    <cellStyle name="C￥AØ_laroux_3_재고평가_Appendix-I,II,VD,VII,VIIABC,VIII,VIIIAB,IX,X,XI,XII,XIV,XXA,XXIA_Appendix(3-31 통합)" xfId="2300"/>
    <cellStyle name="Ç¥ÁØ_laroux_3_재고평가_Appendix-I,II,VD,VII,VIIABC,VIII,VIIIAB,IX,X,XI,XII,XIV,XXA,XXIA_Appendix(3-31 통합)" xfId="2301"/>
    <cellStyle name="C￥AØ_laroux_3_재고평가_Appendix-I,II,VD,VII,VIIABC,VIII,VIIIAB,IX,X,XI,XII,XIV,XXA,XXIA_Appendix(3-31 하장헌)" xfId="2302"/>
    <cellStyle name="Ç¥ÁØ_laroux_3_재고평가_Appendix-I,II,VD,VII,VIIABC,VIII,VIIIAB,IX,X,XI,XII,XIV,XXA,XXIA_Appendix(3-31 하장헌)" xfId="2303"/>
    <cellStyle name="C￥AØ_laroux_3_재고평가_Appendix-I,II,VD,VII,VIIABC,VIII,VIIIAB,IX,X,XI,XII,XIV,XXA,XXIA_Appendix_project YC" xfId="2304"/>
    <cellStyle name="Ç¥ÁØ_laroux_3_재고평가_Appendix-I,II,VD,VII,VIIABC,VIII,VIIIAB,IX,X,XI,XII,XIV,XXA,XXIA_Appendix_project YC" xfId="2305"/>
    <cellStyle name="C￥AØ_laroux_3_재고평가_Appendix-I,II,VD,VII,VIIABC,VIII,VIIIAB,IX,X,XI,XII,XIV,XXA,XXIA_Appendix-2002년" xfId="2306"/>
    <cellStyle name="Ç¥ÁØ_laroux_3_재고평가_Appendix-I,II,VD,VII,VIIABC,VIII,VIIIAB,IX,X,XI,XII,XIV,XXA,XXIA_Appendix-2002년" xfId="2307"/>
    <cellStyle name="C￥AØ_laroux_3_재고평가_Appendix-I,II,VD,VII,VIIABC,VIII,VIIIAB,IX,X,XI,XII,XIV,XXA,XXIA_Appendix-Final" xfId="2310"/>
    <cellStyle name="Ç¥ÁØ_laroux_3_재고평가_Appendix-I,II,VD,VII,VIIABC,VIII,VIIIAB,IX,X,XI,XII,XIV,XXA,XXIA_Appendix-Final" xfId="2311"/>
    <cellStyle name="C￥AØ_laroux_3_재고평가_Appendix-I,II,VD,VII,VIIABC,VIII,VIIIAB,IX,X,XI,XII,XIV,XXA,XXIA_Appendix-Final_1" xfId="2312"/>
    <cellStyle name="Ç¥ÁØ_laroux_3_재고평가_Appendix-I,II,VD,VII,VIIABC,VIII,VIIIAB,IX,X,XI,XII,XIV,XXA,XXIA_Appendix-Final_1" xfId="2313"/>
    <cellStyle name="C￥AØ_laroux_3_재고평가_Appendix-I,II,VD,VII,VIIABC,VIII,VIIIAB,IX,X,XI,XII,XIV,XXA,XXIA_Appendix-Final_1_Borrowing as of 2002" xfId="2314"/>
    <cellStyle name="Ç¥ÁØ_laroux_3_재고평가_Appendix-I,II,VD,VII,VIIABC,VIII,VIIIAB,IX,X,XI,XII,XIV,XXA,XXIA_Appendix-Final_1_Borrowing as of 2002" xfId="2315"/>
    <cellStyle name="C￥AØ_laroux_3_재고평가_Appendix-I,II,VD,VII,VIIABC,VIII,VIIIAB,IX,X,XI,XII,XIV,XXA,XXIA_Appendix-손현곤" xfId="2308"/>
    <cellStyle name="Ç¥ÁØ_laroux_3_재고평가_Appendix-I,II,VD,VII,VIIABC,VIII,VIIIAB,IX,X,XI,XII,XIV,XXA,XXIA_Appendix-손현곤" xfId="2309"/>
    <cellStyle name="C￥AØ_laroux_3_재고평가_Appendix-I,II,VD,VII,VIIABC,VIII,VIIIAB,IX,X,XI,XII,XIV,XXA,XXIA_Book1" xfId="2316"/>
    <cellStyle name="Ç¥ÁØ_laroux_3_재고평가_Appendix-I,II,VD,VII,VIIABC,VIII,VIIIAB,IX,X,XI,XII,XIV,XXA,XXIA_Book1" xfId="2317"/>
    <cellStyle name="C￥AØ_laroux_3_재고평가_Appendix-I,II,VD,VII,VIIABC,VIII,VIIIAB,IX,X,XI,XII,XIV,XXA,XXIA_국가별 제품별 마진율 분석" xfId="2296"/>
    <cellStyle name="Ç¥ÁØ_laroux_3_재고평가_Appendix-I,II,VD,VII,VIIABC,VIII,VIIIAB,IX,X,XI,XII,XIV,XXA,XXIA_국가별 제품별 마진율 분석" xfId="2297"/>
    <cellStyle name="C￥AØ_laroux_3_재고평가_appendix-lee.d.g" xfId="2318"/>
    <cellStyle name="Ç¥ÁØ_laroux_3_재고평가_appendix-lee.d.g" xfId="2319"/>
    <cellStyle name="C￥AØ_laroux_3_재고평가_appendix-lee.d.g_Appendix for project YC" xfId="2322"/>
    <cellStyle name="Ç¥ÁØ_laroux_3_재고평가_appendix-lee.d.g_Appendix for project YC" xfId="2323"/>
    <cellStyle name="C￥AØ_laroux_3_재고평가_appendix-lee.d.g_Appendix(3-31 통합)" xfId="2324"/>
    <cellStyle name="Ç¥ÁØ_laroux_3_재고평가_appendix-lee.d.g_Appendix(3-31 통합)" xfId="2325"/>
    <cellStyle name="C￥AØ_laroux_3_재고평가_appendix-lee.d.g_Appendix(3-31 하장헌)" xfId="2326"/>
    <cellStyle name="Ç¥ÁØ_laroux_3_재고평가_appendix-lee.d.g_Appendix(3-31 하장헌)" xfId="2327"/>
    <cellStyle name="C￥AØ_laroux_3_재고평가_appendix-lee.d.g_Appendix_project YC" xfId="2328"/>
    <cellStyle name="Ç¥ÁØ_laroux_3_재고평가_appendix-lee.d.g_Appendix_project YC" xfId="2329"/>
    <cellStyle name="C￥AØ_laroux_3_재고평가_appendix-lee.d.g_Appendix-2002년" xfId="2330"/>
    <cellStyle name="Ç¥ÁØ_laroux_3_재고평가_appendix-lee.d.g_Appendix-2002년" xfId="2331"/>
    <cellStyle name="C￥AØ_laroux_3_재고평가_appendix-lee.d.g_Appendix-Final" xfId="2334"/>
    <cellStyle name="Ç¥ÁØ_laroux_3_재고평가_appendix-lee.d.g_Appendix-Final" xfId="2335"/>
    <cellStyle name="C￥AØ_laroux_3_재고평가_appendix-lee.d.g_Appendix-Final_1" xfId="2336"/>
    <cellStyle name="Ç¥ÁØ_laroux_3_재고평가_appendix-lee.d.g_Appendix-Final_1" xfId="2337"/>
    <cellStyle name="C￥AØ_laroux_3_재고평가_appendix-lee.d.g_Appendix-Final_1_Borrowing as of 2002" xfId="2338"/>
    <cellStyle name="Ç¥ÁØ_laroux_3_재고평가_appendix-lee.d.g_Appendix-Final_1_Borrowing as of 2002" xfId="2339"/>
    <cellStyle name="C￥AØ_laroux_3_재고평가_appendix-lee.d.g_Appendix-손현곤" xfId="2332"/>
    <cellStyle name="Ç¥ÁØ_laroux_3_재고평가_appendix-lee.d.g_Appendix-손현곤" xfId="2333"/>
    <cellStyle name="C￥AØ_laroux_3_재고평가_appendix-lee.d.g_Book1" xfId="2340"/>
    <cellStyle name="Ç¥ÁØ_laroux_3_재고평가_appendix-lee.d.g_Book1" xfId="2341"/>
    <cellStyle name="C￥AØ_laroux_3_재고평가_appendix-lee.d.g_국가별 제품별 마진율 분석" xfId="2320"/>
    <cellStyle name="Ç¥ÁØ_laroux_3_재고평가_appendix-lee.d.g_국가별 제품별 마진율 분석" xfId="2321"/>
    <cellStyle name="C￥AØ_laroux_3_재고평가_Appendix-손현곤" xfId="2290"/>
    <cellStyle name="Ç¥ÁØ_laroux_3_재고평가_Appendix-손현곤" xfId="2291"/>
    <cellStyle name="C￥AØ_laroux_3_재고평가_Book1" xfId="2342"/>
    <cellStyle name="Ç¥ÁØ_laroux_3_재고평가_Book1" xfId="2343"/>
    <cellStyle name="C￥AØ_laroux_3_재고평가_JP" xfId="2344"/>
    <cellStyle name="Ç¥ÁØ_laroux_3_재고평가_JP" xfId="2345"/>
    <cellStyle name="C￥AØ_laroux_3_재고평가_wp file(0912)" xfId="2346"/>
    <cellStyle name="Ç¥ÁØ_laroux_3_재고평가_wp file(0912)" xfId="2347"/>
    <cellStyle name="C￥AØ_laroux_3_재고평가_국가별 제품별 마진율 분석" xfId="2276"/>
    <cellStyle name="Ç¥ÁØ_laroux_3_재고평가_국가별 제품별 마진율 분석" xfId="2277"/>
    <cellStyle name="C￥AØ_laroux_3_재고평가1" xfId="2348"/>
    <cellStyle name="Ç¥ÁØ_laroux_3_재고평가1" xfId="2349"/>
    <cellStyle name="C￥AØ_laroux_4" xfId="2562"/>
    <cellStyle name="Ç¥ÁØ_laroux_4" xfId="2563"/>
    <cellStyle name="C￥AØ_laroux_4_Borrowing as of 2003.7.31" xfId="2564"/>
    <cellStyle name="Ç¥ÁØ_laroux_4_Borrowing as of 2003.7.31" xfId="2565"/>
    <cellStyle name="C￥AØ_laroux_4_Borrowing as of 2003.7.31_Open BS Reconciliation_1006" xfId="2568"/>
    <cellStyle name="Ç¥ÁØ_laroux_4_Borrowing as of 2003.7.31_Open BS Reconciliation_1006" xfId="2569"/>
    <cellStyle name="C￥AØ_laroux_4_Borrowing as of 2003.7.31_Open BS Reconciliation_1006_회사제시 수정 현금흐름표" xfId="2570"/>
    <cellStyle name="Ç¥ÁØ_laroux_4_Borrowing as of 2003.7.31_Open BS Reconciliation_1006_회사제시 수정 현금흐름표" xfId="2571"/>
    <cellStyle name="C￥AØ_laroux_4_Borrowing as of 2003.7.31_회사제시 수정 현금흐름표" xfId="2566"/>
    <cellStyle name="Ç¥ÁØ_laroux_4_Borrowing as of 2003.7.31_회사제시 수정 현금흐름표" xfId="2567"/>
    <cellStyle name="C￥AØ_laroux_4_FMV for May Jun July" xfId="2572"/>
    <cellStyle name="Ç¥ÁØ_laroux_4_FMV for May Jun July" xfId="2573"/>
    <cellStyle name="C￥AØ_laroux_4_FMV for May Jun July_NWCR 10 07 03_BNP_0711" xfId="2576"/>
    <cellStyle name="Ç¥ÁØ_laroux_4_FMV for May Jun July_NWCR 10 07 03_BNP_0711" xfId="2577"/>
    <cellStyle name="C￥AØ_laroux_4_FMV for May Jun July_NWCR 10 07 03_BNP_0711_Open BS Reconciliation_1006" xfId="2580"/>
    <cellStyle name="Ç¥ÁØ_laroux_4_FMV for May Jun July_NWCR 10 07 03_BNP_0711_Open BS Reconciliation_1006" xfId="2581"/>
    <cellStyle name="C￥AØ_laroux_4_FMV for May Jun July_NWCR 10 07 03_BNP_0711_Open BS Reconciliation_1006_회사제시 수정 현금흐름표" xfId="2582"/>
    <cellStyle name="Ç¥ÁØ_laroux_4_FMV for May Jun July_NWCR 10 07 03_BNP_0711_Open BS Reconciliation_1006_회사제시 수정 현금흐름표" xfId="2583"/>
    <cellStyle name="C￥AØ_laroux_4_FMV for May Jun July_NWCR 10 07 03_BNP_0711_회사제시 수정 현금흐름표" xfId="2578"/>
    <cellStyle name="Ç¥ÁØ_laroux_4_FMV for May Jun July_NWCR 10 07 03_BNP_0711_회사제시 수정 현금흐름표" xfId="2579"/>
    <cellStyle name="C￥AØ_laroux_4_FMV for May Jun July_Open BS Reconciliation_1006" xfId="2584"/>
    <cellStyle name="Ç¥ÁØ_laroux_4_FMV for May Jun July_Open BS Reconciliation_1006" xfId="2585"/>
    <cellStyle name="C￥AØ_laroux_4_FMV for May Jun July_Open BS Reconciliation_1006_회사제시 수정 현금흐름표" xfId="2586"/>
    <cellStyle name="Ç¥ÁØ_laroux_4_FMV for May Jun July_Open BS Reconciliation_1006_회사제시 수정 현금흐름표" xfId="2587"/>
    <cellStyle name="C￥AØ_laroux_4_FMV for May Jun July_회사제시 수정 현금흐름표" xfId="2574"/>
    <cellStyle name="Ç¥ÁØ_laroux_4_FMV for May Jun July_회사제시 수정 현금흐름표" xfId="2575"/>
    <cellStyle name="C￥AØ_laroux_4_Open BS Reconciliation_1006" xfId="2588"/>
    <cellStyle name="Ç¥ÁØ_laroux_4_Open BS Reconciliation_1006" xfId="2589"/>
    <cellStyle name="C￥AØ_laroux_4_Open BS Reconciliation_1006_회사제시 수정 현금흐름표" xfId="2590"/>
    <cellStyle name="Ç¥ÁØ_laroux_4_Open BS Reconciliation_1006_회사제시 수정 현금흐름표" xfId="2591"/>
    <cellStyle name="C￥AØ_laroux_4_YCASALES" xfId="2592"/>
    <cellStyle name="Ç¥ÁØ_laroux_회사제시 수정 현금흐름표" xfId="2593"/>
    <cellStyle name="C￥AØ_PERSONAL" xfId="2594"/>
    <cellStyle name="Ç¥ÁØ_PERSONAL_1" xfId="2595"/>
    <cellStyle name="C￥AØ_PERSONAL_2" xfId="2596"/>
    <cellStyle name="Ç¥ÁØ_PERSONAL_2" xfId="2597"/>
    <cellStyle name="C￥AØ_Sheet1_¿μ¾÷CoE² " xfId="2598"/>
    <cellStyle name="Ç¥ÁØ_Sheet1_0N-HANDLING " xfId="2599"/>
    <cellStyle name="C￥AØ_Sheet1_Ay°eC￥(2¿u) " xfId="2600"/>
    <cellStyle name="Ç¥ÁØ_Sheet1_Áý°èÇ¥(2¿ù) " xfId="2601"/>
    <cellStyle name="C￥AØ_Sheet1_Ay°eC￥(2¿u) _2001재무제표" xfId="2602"/>
    <cellStyle name="Ç¥ÁØ_Sheet1_Áý°èÇ¥(2¿ù) _2001재무제표" xfId="2603"/>
    <cellStyle name="C￥AØ_Sheet2_AP,manufacturing costs" xfId="2738"/>
    <cellStyle name="Ç¥ÁØ_Sheet2_AP,manufacturing costs" xfId="2739"/>
    <cellStyle name="C￥AØ_Sheet2_AP,manufacturing costs_tables for report" xfId="2742"/>
    <cellStyle name="Ç¥ÁØ_Sheet2_AP,manufacturing costs_tables for report" xfId="2743"/>
    <cellStyle name="C￥AØ_Sheet2_AP,manufacturing costs_재고평가" xfId="2740"/>
    <cellStyle name="Ç¥ÁØ_Sheet2_AP,manufacturing costs_재고평가" xfId="2741"/>
    <cellStyle name="C￥AØ_Sheet2_AP,가동시간,top10" xfId="2714"/>
    <cellStyle name="Ç¥ÁØ_Sheet2_AP,가동시간,top10" xfId="2715"/>
    <cellStyle name="C￥AØ_Sheet2_AP,가동시간,top10_additional appendix" xfId="2718"/>
    <cellStyle name="Ç¥ÁØ_Sheet2_AP,가동시간,top10_additional appendix" xfId="2719"/>
    <cellStyle name="C￥AØ_Sheet2_AP,가동시간,top10_additional appendix_AP,manufacturing costs" xfId="2722"/>
    <cellStyle name="Ç¥ÁØ_Sheet2_AP,가동시간,top10_additional appendix_AP,manufacturing costs" xfId="2723"/>
    <cellStyle name="C￥AØ_Sheet2_AP,가동시간,top10_additional appendix_appendix-lee.d.g" xfId="2724"/>
    <cellStyle name="Ç¥ÁØ_Sheet2_AP,가동시간,top10_additional appendix_appendix-lee.d.g" xfId="2725"/>
    <cellStyle name="C￥AØ_Sheet2_AP,가동시간,top10_additional appendix_tables for report" xfId="2726"/>
    <cellStyle name="Ç¥ÁØ_Sheet2_AP,가동시간,top10_additional appendix_tables for report" xfId="2727"/>
    <cellStyle name="C￥AØ_Sheet2_AP,가동시간,top10_additional appendix_wp file(0912)" xfId="2728"/>
    <cellStyle name="Ç¥ÁØ_Sheet2_AP,가동시간,top10_additional appendix_wp file(0912)" xfId="2729"/>
    <cellStyle name="C￥AØ_Sheet2_AP,가동시간,top10_additional appendix_재고평가" xfId="2720"/>
    <cellStyle name="Ç¥ÁØ_Sheet2_AP,가동시간,top10_additional appendix_재고평가" xfId="2721"/>
    <cellStyle name="C￥AØ_Sheet2_AP,가동시간,top10_AP,manufacturing costs" xfId="2730"/>
    <cellStyle name="Ç¥ÁØ_Sheet2_AP,가동시간,top10_AP,manufacturing costs" xfId="2731"/>
    <cellStyle name="C￥AØ_Sheet2_AP,가동시간,top10_appendix-lee.d.g" xfId="2732"/>
    <cellStyle name="Ç¥ÁØ_Sheet2_AP,가동시간,top10_appendix-lee.d.g" xfId="2733"/>
    <cellStyle name="C￥AØ_Sheet2_AP,가동시간,top10_tables for report" xfId="2734"/>
    <cellStyle name="Ç¥ÁØ_Sheet2_AP,가동시간,top10_tables for report" xfId="2735"/>
    <cellStyle name="C￥AØ_Sheet2_AP,가동시간,top10_wp file(0912)" xfId="2736"/>
    <cellStyle name="Ç¥ÁØ_Sheet2_AP,가동시간,top10_wp file(0912)" xfId="2737"/>
    <cellStyle name="C￥AØ_Sheet2_AP,가동시간,top10_재고평가" xfId="2716"/>
    <cellStyle name="Ç¥ÁØ_Sheet2_AP,가동시간,top10_재고평가" xfId="2717"/>
    <cellStyle name="C￥AØ_Sheet2_Appendix" xfId="2744"/>
    <cellStyle name="Ç¥ÁØ_Sheet2_Appendix" xfId="2745"/>
    <cellStyle name="C￥AØ_Sheet2_Appendix-I,II,VD,VII,VIIABC,VIII,VIIIAB,IX,X,XI,XII,XIV,XXA,XXIA" xfId="2746"/>
    <cellStyle name="Ç¥ÁØ_Sheet2_Appendix-I,II,VD,VII,VIIABC,VIII,VIIIAB,IX,X,XI,XII,XIV,XXA,XXIA" xfId="2747"/>
    <cellStyle name="C￥AØ_Sheet2_appendix-lee.d.g" xfId="2748"/>
    <cellStyle name="Ç¥ÁØ_Sheet2_appendix-lee.d.g" xfId="2749"/>
    <cellStyle name="C￥AØ_Sheet2_BS-Appendix" xfId="2750"/>
    <cellStyle name="Ç¥ÁØ_Sheet2_BS-Appendix" xfId="2751"/>
    <cellStyle name="C￥AØ_Sheet2_BS-Appendix_tables for report" xfId="2752"/>
    <cellStyle name="Ç¥ÁØ_Sheet2_BS-Appendix_tables for report" xfId="2753"/>
    <cellStyle name="C￥AØ_Sheet2_JP" xfId="2754"/>
    <cellStyle name="Ç¥ÁØ_Sheet2_JP" xfId="2755"/>
    <cellStyle name="C￥AØ_Sheet2_JP_Appendix for project YC" xfId="2758"/>
    <cellStyle name="Ç¥ÁØ_Sheet2_JP_Appendix for project YC" xfId="2759"/>
    <cellStyle name="C￥AØ_Sheet2_JP_Appendix(3-31 통합)" xfId="2760"/>
    <cellStyle name="Ç¥ÁØ_Sheet2_JP_Appendix(3-31 통합)" xfId="2761"/>
    <cellStyle name="C￥AØ_Sheet2_JP_Appendix(3-31 하장헌)" xfId="2762"/>
    <cellStyle name="Ç¥ÁØ_Sheet2_JP_Appendix(3-31 하장헌)" xfId="2763"/>
    <cellStyle name="C￥AØ_Sheet2_JP_Appendix_project YC" xfId="2764"/>
    <cellStyle name="Ç¥ÁØ_Sheet2_JP_Appendix_project YC" xfId="2765"/>
    <cellStyle name="C￥AØ_Sheet2_JP_Appendix-2002년" xfId="2766"/>
    <cellStyle name="Ç¥ÁØ_Sheet2_JP_Appendix-2002년" xfId="2767"/>
    <cellStyle name="C￥AØ_Sheet2_JP_Appendix-Final" xfId="2770"/>
    <cellStyle name="Ç¥ÁØ_Sheet2_JP_Appendix-Final" xfId="2771"/>
    <cellStyle name="C￥AØ_Sheet2_JP_Appendix-Final_1" xfId="2772"/>
    <cellStyle name="Ç¥ÁØ_Sheet2_JP_Appendix-Final_1" xfId="2773"/>
    <cellStyle name="C￥AØ_Sheet2_JP_Appendix-Final_1_Borrowing as of 2002" xfId="2774"/>
    <cellStyle name="Ç¥ÁØ_Sheet2_JP_Appendix-Final_1_Borrowing as of 2002" xfId="2775"/>
    <cellStyle name="C￥AØ_Sheet2_JP_Appendix-손현곤" xfId="2768"/>
    <cellStyle name="Ç¥ÁØ_Sheet2_JP_Appendix-손현곤" xfId="2769"/>
    <cellStyle name="C￥AØ_Sheet2_JP_Book1" xfId="2776"/>
    <cellStyle name="Ç¥ÁØ_Sheet2_JP_Book1" xfId="2777"/>
    <cellStyle name="C￥AØ_Sheet2_JP_국가별 제품별 마진율 분석" xfId="2756"/>
    <cellStyle name="Ç¥ÁØ_Sheet2_JP_국가별 제품별 마진율 분석" xfId="2757"/>
    <cellStyle name="C￥AØ_Sheet2_mc" xfId="2778"/>
    <cellStyle name="Ç¥ÁØ_Sheet2_mc" xfId="2779"/>
    <cellStyle name="C￥AØ_Sheet2_mc_additional appendix" xfId="2782"/>
    <cellStyle name="Ç¥ÁØ_Sheet2_mc_additional appendix" xfId="2783"/>
    <cellStyle name="C￥AØ_Sheet2_mc_additional appendix_AP,manufacturing costs" xfId="2786"/>
    <cellStyle name="Ç¥ÁØ_Sheet2_mc_additional appendix_AP,manufacturing costs" xfId="2787"/>
    <cellStyle name="C￥AØ_Sheet2_mc_additional appendix_appendix-lee.d.g" xfId="2788"/>
    <cellStyle name="Ç¥ÁØ_Sheet2_mc_additional appendix_appendix-lee.d.g" xfId="2789"/>
    <cellStyle name="C￥AØ_Sheet2_mc_additional appendix_tables for report" xfId="2790"/>
    <cellStyle name="Ç¥ÁØ_Sheet2_mc_additional appendix_tables for report" xfId="2791"/>
    <cellStyle name="C￥AØ_Sheet2_mc_additional appendix_wp file(0912)" xfId="2792"/>
    <cellStyle name="Ç¥ÁØ_Sheet2_mc_additional appendix_wp file(0912)" xfId="2793"/>
    <cellStyle name="C￥AØ_Sheet2_mc_additional appendix_재고평가" xfId="2784"/>
    <cellStyle name="Ç¥ÁØ_Sheet2_mc_additional appendix_재고평가" xfId="2785"/>
    <cellStyle name="C￥AØ_Sheet2_mc_AP,manufacturing costs" xfId="2794"/>
    <cellStyle name="Ç¥ÁØ_Sheet2_mc_AP,manufacturing costs" xfId="2795"/>
    <cellStyle name="C￥AØ_Sheet2_mc_appendix-lee.d.g" xfId="2796"/>
    <cellStyle name="Ç¥ÁØ_Sheet2_mc_appendix-lee.d.g" xfId="2797"/>
    <cellStyle name="C￥AØ_Sheet2_mc_tables for report" xfId="2798"/>
    <cellStyle name="Ç¥ÁØ_Sheet2_mc_tables for report" xfId="2799"/>
    <cellStyle name="C￥AØ_Sheet2_mc_wp file(0912)" xfId="2800"/>
    <cellStyle name="Ç¥ÁØ_Sheet2_mc_wp file(0912)" xfId="2801"/>
    <cellStyle name="C￥AØ_Sheet2_mc_재고평가" xfId="2780"/>
    <cellStyle name="Ç¥ÁØ_Sheet2_mc_재고평가" xfId="2781"/>
    <cellStyle name="C￥AØ_Sheet2_PL-Appendix" xfId="2802"/>
    <cellStyle name="Ç¥ÁØ_Sheet2_PL-Appendix" xfId="2803"/>
    <cellStyle name="C￥AØ_Sheet2_PL-Appendix_tables for report" xfId="2804"/>
    <cellStyle name="Ç¥ÁØ_Sheet2_PL-Appendix_tables for report" xfId="2805"/>
    <cellStyle name="C￥AØ_Sheet2_wp file(0912)" xfId="2806"/>
    <cellStyle name="Ç¥ÁØ_Sheet2_wp file(0912)" xfId="2807"/>
    <cellStyle name="C￥AØ_Sheet2_wp file(0912)_1" xfId="2808"/>
    <cellStyle name="Ç¥ÁØ_Sheet2_wp file(0912)_1" xfId="2809"/>
    <cellStyle name="C￥AØ_Sheet2_wp file(0912)_1_Appendix for project YC" xfId="2812"/>
    <cellStyle name="Ç¥ÁØ_Sheet2_wp file(0912)_1_Appendix for project YC" xfId="2813"/>
    <cellStyle name="C￥AØ_Sheet2_wp file(0912)_1_Appendix(3-31 통합)" xfId="2814"/>
    <cellStyle name="Ç¥ÁØ_Sheet2_wp file(0912)_1_Appendix(3-31 통합)" xfId="2815"/>
    <cellStyle name="C￥AØ_Sheet2_wp file(0912)_1_Appendix(3-31 하장헌)" xfId="2816"/>
    <cellStyle name="Ç¥ÁØ_Sheet2_wp file(0912)_1_Appendix(3-31 하장헌)" xfId="2817"/>
    <cellStyle name="C￥AØ_Sheet2_wp file(0912)_1_Appendix_project YC" xfId="2818"/>
    <cellStyle name="Ç¥ÁØ_Sheet2_wp file(0912)_1_Appendix_project YC" xfId="2819"/>
    <cellStyle name="C￥AØ_Sheet2_wp file(0912)_1_Appendix-2002년" xfId="2820"/>
    <cellStyle name="Ç¥ÁØ_Sheet2_wp file(0912)_1_Appendix-2002년" xfId="2821"/>
    <cellStyle name="C￥AØ_Sheet2_wp file(0912)_1_Appendix-Final" xfId="2824"/>
    <cellStyle name="Ç¥ÁØ_Sheet2_wp file(0912)_1_Appendix-Final" xfId="2825"/>
    <cellStyle name="C￥AØ_Sheet2_wp file(0912)_1_Appendix-Final_1" xfId="2826"/>
    <cellStyle name="Ç¥ÁØ_Sheet2_wp file(0912)_1_Appendix-Final_1" xfId="2827"/>
    <cellStyle name="C￥AØ_Sheet2_wp file(0912)_1_Appendix-Final_1_Borrowing as of 2002" xfId="2828"/>
    <cellStyle name="Ç¥ÁØ_Sheet2_wp file(0912)_1_Appendix-Final_1_Borrowing as of 2002" xfId="2829"/>
    <cellStyle name="C￥AØ_Sheet2_wp file(0912)_1_Appendix-손현곤" xfId="2822"/>
    <cellStyle name="Ç¥ÁØ_Sheet2_wp file(0912)_1_Appendix-손현곤" xfId="2823"/>
    <cellStyle name="C￥AØ_Sheet2_wp file(0912)_1_Book1" xfId="2830"/>
    <cellStyle name="Ç¥ÁØ_Sheet2_wp file(0912)_1_Book1" xfId="2831"/>
    <cellStyle name="C￥AØ_Sheet2_wp file(0912)_1_국가별 제품별 마진율 분석" xfId="2810"/>
    <cellStyle name="Ç¥ÁØ_Sheet2_wp file(0912)_1_국가별 제품별 마진율 분석" xfId="2811"/>
    <cellStyle name="C￥AØ_Sheet2_wp file(0912)_Appendix" xfId="2834"/>
    <cellStyle name="Ç¥ÁØ_Sheet2_wp file(0912)_Appendix" xfId="2835"/>
    <cellStyle name="C￥AØ_Sheet2_wp file(0912)_Appendix for project YC" xfId="2836"/>
    <cellStyle name="Ç¥ÁØ_Sheet2_wp file(0912)_Appendix for project YC" xfId="2837"/>
    <cellStyle name="C￥AØ_Sheet2_wp file(0912)_Appendix(3-31 통합)" xfId="2838"/>
    <cellStyle name="Ç¥ÁØ_Sheet2_wp file(0912)_Appendix(3-31 통합)" xfId="2839"/>
    <cellStyle name="C￥AØ_Sheet2_wp file(0912)_Appendix(3-31 하장헌)" xfId="2840"/>
    <cellStyle name="Ç¥ÁØ_Sheet2_wp file(0912)_Appendix(3-31 하장헌)" xfId="2841"/>
    <cellStyle name="C￥AØ_Sheet2_wp file(0912)_Appendix_project YC" xfId="2842"/>
    <cellStyle name="Ç¥ÁØ_Sheet2_wp file(0912)_Appendix_project YC" xfId="2843"/>
    <cellStyle name="C￥AØ_Sheet2_wp file(0912)_Appendix-2002년" xfId="2844"/>
    <cellStyle name="Ç¥ÁØ_Sheet2_wp file(0912)_Appendix-2002년" xfId="2845"/>
    <cellStyle name="C￥AØ_Sheet2_wp file(0912)_Appendix-Final" xfId="2848"/>
    <cellStyle name="Ç¥ÁØ_Sheet2_wp file(0912)_Appendix-Final" xfId="2849"/>
    <cellStyle name="C￥AØ_Sheet2_wp file(0912)_Appendix-I,II,VD,VII,VIIABC,VIII,VIIIAB,IX,X,XI,XII,XIV,XXA,XXIA" xfId="2850"/>
    <cellStyle name="Ç¥ÁØ_Sheet2_wp file(0912)_Appendix-I,II,VD,VII,VIIABC,VIII,VIIIAB,IX,X,XI,XII,XIV,XXA,XXIA" xfId="2851"/>
    <cellStyle name="C￥AØ_Sheet2_wp file(0912)_Appendix-I,II,VD,VII,VIIABC,VIII,VIIIAB,IX,X,XI,XII,XIV,XXA,XXIA_Appendix for project YC" xfId="2854"/>
    <cellStyle name="Ç¥ÁØ_Sheet2_wp file(0912)_Appendix-I,II,VD,VII,VIIABC,VIII,VIIIAB,IX,X,XI,XII,XIV,XXA,XXIA_Appendix for project YC" xfId="2855"/>
    <cellStyle name="C￥AØ_Sheet2_wp file(0912)_Appendix-I,II,VD,VII,VIIABC,VIII,VIIIAB,IX,X,XI,XII,XIV,XXA,XXIA_Appendix(3-31 통합)" xfId="2856"/>
    <cellStyle name="Ç¥ÁØ_Sheet2_wp file(0912)_Appendix-I,II,VD,VII,VIIABC,VIII,VIIIAB,IX,X,XI,XII,XIV,XXA,XXIA_Appendix(3-31 통합)" xfId="2857"/>
    <cellStyle name="C￥AØ_Sheet2_wp file(0912)_Appendix-I,II,VD,VII,VIIABC,VIII,VIIIAB,IX,X,XI,XII,XIV,XXA,XXIA_Appendix(3-31 하장헌)" xfId="2858"/>
    <cellStyle name="Ç¥ÁØ_Sheet2_wp file(0912)_Appendix-I,II,VD,VII,VIIABC,VIII,VIIIAB,IX,X,XI,XII,XIV,XXA,XXIA_Appendix(3-31 하장헌)" xfId="2859"/>
    <cellStyle name="C￥AØ_Sheet2_wp file(0912)_Appendix-I,II,VD,VII,VIIABC,VIII,VIIIAB,IX,X,XI,XII,XIV,XXA,XXIA_Appendix_project YC" xfId="2860"/>
    <cellStyle name="Ç¥ÁØ_Sheet2_wp file(0912)_Appendix-I,II,VD,VII,VIIABC,VIII,VIIIAB,IX,X,XI,XII,XIV,XXA,XXIA_Appendix_project YC" xfId="2861"/>
    <cellStyle name="C￥AØ_Sheet2_wp file(0912)_Appendix-I,II,VD,VII,VIIABC,VIII,VIIIAB,IX,X,XI,XII,XIV,XXA,XXIA_Appendix-2002년" xfId="2862"/>
    <cellStyle name="Ç¥ÁØ_Sheet2_wp file(0912)_Appendix-I,II,VD,VII,VIIABC,VIII,VIIIAB,IX,X,XI,XII,XIV,XXA,XXIA_Appendix-2002년" xfId="2863"/>
    <cellStyle name="C￥AØ_Sheet2_wp file(0912)_Appendix-I,II,VD,VII,VIIABC,VIII,VIIIAB,IX,X,XI,XII,XIV,XXA,XXIA_Appendix-Final" xfId="2866"/>
    <cellStyle name="Ç¥ÁØ_Sheet2_wp file(0912)_Appendix-I,II,VD,VII,VIIABC,VIII,VIIIAB,IX,X,XI,XII,XIV,XXA,XXIA_Appendix-Final" xfId="2867"/>
    <cellStyle name="C￥AØ_Sheet2_wp file(0912)_Appendix-I,II,VD,VII,VIIABC,VIII,VIIIAB,IX,X,XI,XII,XIV,XXA,XXIA_Appendix-Final_1" xfId="2868"/>
    <cellStyle name="Ç¥ÁØ_Sheet2_wp file(0912)_Appendix-I,II,VD,VII,VIIABC,VIII,VIIIAB,IX,X,XI,XII,XIV,XXA,XXIA_Appendix-Final_1" xfId="2869"/>
    <cellStyle name="C￥AØ_Sheet2_wp file(0912)_Appendix-I,II,VD,VII,VIIABC,VIII,VIIIAB,IX,X,XI,XII,XIV,XXA,XXIA_Appendix-Final_1_Borrowing as of 2002" xfId="2870"/>
    <cellStyle name="Ç¥ÁØ_Sheet2_wp file(0912)_Appendix-I,II,VD,VII,VIIABC,VIII,VIIIAB,IX,X,XI,XII,XIV,XXA,XXIA_Appendix-Final_1_Borrowing as of 2002" xfId="2871"/>
    <cellStyle name="C￥AØ_Sheet2_wp file(0912)_Appendix-I,II,VD,VII,VIIABC,VIII,VIIIAB,IX,X,XI,XII,XIV,XXA,XXIA_Appendix-손현곤" xfId="2864"/>
    <cellStyle name="Ç¥ÁØ_Sheet2_wp file(0912)_Appendix-I,II,VD,VII,VIIABC,VIII,VIIIAB,IX,X,XI,XII,XIV,XXA,XXIA_Appendix-손현곤" xfId="2865"/>
    <cellStyle name="C￥AØ_Sheet2_wp file(0912)_Appendix-I,II,VD,VII,VIIABC,VIII,VIIIAB,IX,X,XI,XII,XIV,XXA,XXIA_Book1" xfId="2872"/>
    <cellStyle name="Ç¥ÁØ_Sheet2_wp file(0912)_Appendix-I,II,VD,VII,VIIABC,VIII,VIIIAB,IX,X,XI,XII,XIV,XXA,XXIA_Book1" xfId="2873"/>
    <cellStyle name="C￥AØ_Sheet2_wp file(0912)_Appendix-I,II,VD,VII,VIIABC,VIII,VIIIAB,IX,X,XI,XII,XIV,XXA,XXIA_국가별 제품별 마진율 분석" xfId="2852"/>
    <cellStyle name="Ç¥ÁØ_Sheet2_wp file(0912)_Appendix-I,II,VD,VII,VIIABC,VIII,VIIIAB,IX,X,XI,XII,XIV,XXA,XXIA_국가별 제품별 마진율 분석" xfId="2853"/>
    <cellStyle name="C￥AØ_Sheet2_wp file(0912)_appendix-lee.d.g" xfId="2874"/>
    <cellStyle name="Ç¥ÁØ_Sheet2_wp file(0912)_appendix-lee.d.g" xfId="2875"/>
    <cellStyle name="C￥AØ_Sheet2_wp file(0912)_appendix-lee.d.g_Appendix for project YC" xfId="2878"/>
    <cellStyle name="Ç¥ÁØ_Sheet2_wp file(0912)_appendix-lee.d.g_Appendix for project YC" xfId="2879"/>
    <cellStyle name="C￥AØ_Sheet2_wp file(0912)_appendix-lee.d.g_Appendix(3-31 통합)" xfId="2880"/>
    <cellStyle name="Ç¥ÁØ_Sheet2_wp file(0912)_appendix-lee.d.g_Appendix(3-31 통합)" xfId="2881"/>
    <cellStyle name="C￥AØ_Sheet2_wp file(0912)_appendix-lee.d.g_Appendix(3-31 하장헌)" xfId="2882"/>
    <cellStyle name="Ç¥ÁØ_Sheet2_wp file(0912)_appendix-lee.d.g_Appendix(3-31 하장헌)" xfId="2883"/>
    <cellStyle name="C￥AØ_Sheet2_wp file(0912)_appendix-lee.d.g_Appendix(3-31 하장헌)_회사제시 수정 현금흐름표" xfId="2884"/>
    <cellStyle name="Ç¥ÁØ_Sheet2_wp file(0912)_appendix-lee.d.g_Appendix(3-31 하장헌)_회사제시 수정 현금흐름표" xfId="2885"/>
    <cellStyle name="C￥AØ_Sheet2_wp file(0912)_appendix-lee.d.g_Appendix_project YC" xfId="2886"/>
    <cellStyle name="Ç¥ÁØ_Sheet2_wp file(0912)_appendix-lee.d.g_Appendix_project YC" xfId="2887"/>
    <cellStyle name="C￥AØ_Sheet2_wp file(0912)_appendix-lee.d.g_Appendix_project YC_2004년1.4분기재무제표(외부감사인작성)" xfId="2888"/>
    <cellStyle name="Ç¥ÁØ_Sheet2_wp file(0912)_appendix-lee.d.g_Appendix_project YC_회사제시 수정 현금흐름표" xfId="2889"/>
    <cellStyle name="C￥AØ_Sheet2_wp file(0912)_appendix-lee.d.g_Appendix-2002년" xfId="2890"/>
    <cellStyle name="Ç¥ÁØ_Sheet2_wp file(0912)_appendix-lee.d.g_Appendix-2002년" xfId="2891"/>
    <cellStyle name="C￥AØ_Sheet2_wp file(0912)_appendix-lee.d.g_Appendix-Final" xfId="2896"/>
    <cellStyle name="Ç¥ÁØ_Sheet2_wp file(0912)_appendix-lee.d.g_Appendix-Final" xfId="2897"/>
    <cellStyle name="C￥AØ_Sheet2_wp file(0912)_appendix-lee.d.g_Appendix-Final_1" xfId="2898"/>
    <cellStyle name="Ç¥ÁØ_Sheet2_wp file(0912)_appendix-lee.d.g_Appendix-Final_1" xfId="2899"/>
    <cellStyle name="C￥AØ_Sheet2_wp file(0912)_appendix-lee.d.g_Appendix-Final_1_Borrowing as of 2002" xfId="2902"/>
    <cellStyle name="Ç¥ÁØ_Sheet2_wp file(0912)_appendix-lee.d.g_Appendix-Final_1_Borrowing as of 2002" xfId="2903"/>
    <cellStyle name="C￥AØ_Sheet2_wp file(0912)_appendix-lee.d.g_Appendix-Final_1_Borrowing as of 2002_회사제시 수정 현금흐름표" xfId="2904"/>
    <cellStyle name="Ç¥ÁØ_Sheet2_wp file(0912)_appendix-lee.d.g_Appendix-Final_1_Borrowing as of 2002_회사제시 수정 현금흐름표" xfId="2905"/>
    <cellStyle name="C￥AØ_Sheet2_wp file(0912)_appendix-lee.d.g_Appendix-Final_1_회사제시 수정 현금흐름표" xfId="2900"/>
    <cellStyle name="Ç¥ÁØ_Sheet2_wp file(0912)_appendix-lee.d.g_Appendix-Final_1_회사제시 수정 현금흐름표" xfId="2901"/>
    <cellStyle name="C￥AØ_Sheet2_wp file(0912)_appendix-lee.d.g_Appendix-Final_회사제시 수정 현금흐름표" xfId="2906"/>
    <cellStyle name="Ç¥ÁØ_Sheet2_wp file(0912)_appendix-lee.d.g_Appendix-Final_회사제시 수정 현금흐름표" xfId="2907"/>
    <cellStyle name="C￥AØ_Sheet2_wp file(0912)_appendix-lee.d.g_Appendix-손현곤" xfId="2892"/>
    <cellStyle name="Ç¥ÁØ_Sheet2_wp file(0912)_appendix-lee.d.g_Appendix-손현곤" xfId="2893"/>
    <cellStyle name="C￥AØ_Sheet2_wp file(0912)_appendix-lee.d.g_Appendix-손현곤_회사제시 수정 현금흐름표" xfId="2894"/>
    <cellStyle name="Ç¥ÁØ_Sheet2_wp file(0912)_appendix-lee.d.g_Appendix-손현곤_회사제시 수정 현금흐름표" xfId="2895"/>
    <cellStyle name="C￥AØ_Sheet2_wp file(0912)_appendix-lee.d.g_Book1" xfId="2908"/>
    <cellStyle name="Ç¥ÁØ_Sheet2_wp file(0912)_appendix-lee.d.g_Book1" xfId="2909"/>
    <cellStyle name="C￥AØ_Sheet2_wp file(0912)_appendix-lee.d.g_Book1_회사제시 수정 현금흐름표" xfId="2910"/>
    <cellStyle name="Ç¥ÁØ_Sheet2_wp file(0912)_appendix-lee.d.g_Book1_회사제시 수정 현금흐름표" xfId="2911"/>
    <cellStyle name="C￥AØ_Sheet2_wp file(0912)_appendix-lee.d.g_국가별 제품별 마진율 분석" xfId="2876"/>
    <cellStyle name="Ç¥ÁØ_Sheet2_wp file(0912)_appendix-lee.d.g_국가별 제품별 마진율 분석" xfId="2877"/>
    <cellStyle name="C￥AØ_Sheet2_wp file(0912)_Appendix-손현곤" xfId="2846"/>
    <cellStyle name="Ç¥ÁØ_Sheet2_wp file(0912)_Appendix-손현곤" xfId="2847"/>
    <cellStyle name="C￥AØ_Sheet2_wp file(0912)_Book1" xfId="2912"/>
    <cellStyle name="Ç¥ÁØ_Sheet2_wp file(0912)_Book1" xfId="2913"/>
    <cellStyle name="C￥AØ_Sheet2_wp file(0912)_Book1_회사제시 수정 현금흐름표" xfId="2914"/>
    <cellStyle name="Ç¥ÁØ_Sheet2_wp file(0912)_Book1_회사제시 수정 현금흐름표" xfId="2915"/>
    <cellStyle name="C￥AØ_Sheet2_wp file(0912)_JP" xfId="2916"/>
    <cellStyle name="Ç¥ÁØ_Sheet2_wp file(0912)_JP" xfId="2917"/>
    <cellStyle name="C￥AØ_Sheet2_wp file(0912)_JP_회사제시 수정 현금흐름표" xfId="2918"/>
    <cellStyle name="Ç¥ÁØ_Sheet2_wp file(0912)_JP_회사제시 수정 현금흐름표" xfId="2919"/>
    <cellStyle name="C￥AØ_Sheet2_wp file(0912)_wp file(0912)" xfId="2920"/>
    <cellStyle name="Ç¥ÁØ_Sheet2_wp file(0912)_wp file(0912)" xfId="2921"/>
    <cellStyle name="C￥AØ_Sheet2_wp file(0912)_wp file(0912)_회사제시 수정 현금흐름표" xfId="2922"/>
    <cellStyle name="Ç¥ÁØ_Sheet2_wp file(0912)_wp file(0912)_회사제시 수정 현금흐름표" xfId="2923"/>
    <cellStyle name="C￥AØ_Sheet2_wp file(0912)_국가별 제품별 마진율 분석" xfId="2832"/>
    <cellStyle name="Ç¥ÁØ_Sheet2_wp file(0912)_국가별 제품별 마진율 분석" xfId="2833"/>
    <cellStyle name="C￥AØ_Sheet2_매입채무" xfId="2604"/>
    <cellStyle name="Ç¥ÁØ_Sheet2_매입채무" xfId="2605"/>
    <cellStyle name="C￥AØ_Sheet2_매입채무_appendix-lee.d.g" xfId="2608"/>
    <cellStyle name="Ç¥ÁØ_Sheet2_매입채무_appendix-lee.d.g" xfId="2609"/>
    <cellStyle name="C￥AØ_Sheet2_매입채무_tables for report" xfId="2610"/>
    <cellStyle name="Ç¥ÁØ_Sheet2_매입채무_tables for report" xfId="2611"/>
    <cellStyle name="C￥AØ_Sheet2_매입채무_wp file(0912)" xfId="2612"/>
    <cellStyle name="Ç¥ÁØ_Sheet2_매입채무_wp file(0912)" xfId="2613"/>
    <cellStyle name="C￥AØ_Sheet2_매입채무_재고평가" xfId="2606"/>
    <cellStyle name="Ç¥ÁØ_Sheet2_매입채무_재고평가" xfId="2607"/>
    <cellStyle name="C￥AØ_Sheet2_연결BS" xfId="2614"/>
    <cellStyle name="Ç¥ÁØ_Sheet2_연결BS" xfId="2615"/>
    <cellStyle name="C￥AØ_Sheet2_연결BS_additional appendix" xfId="2618"/>
    <cellStyle name="Ç¥ÁØ_Sheet2_연결BS_additional appendix" xfId="2619"/>
    <cellStyle name="C￥AØ_Sheet2_연결BS_additional appendix_AP,manufacturing costs" xfId="2622"/>
    <cellStyle name="Ç¥ÁØ_Sheet2_연결BS_additional appendix_AP,manufacturing costs" xfId="2623"/>
    <cellStyle name="C￥AØ_Sheet2_연결BS_additional appendix_appendix-lee.d.g" xfId="2624"/>
    <cellStyle name="Ç¥ÁØ_Sheet2_연결BS_additional appendix_appendix-lee.d.g" xfId="2625"/>
    <cellStyle name="C￥AØ_Sheet2_연결BS_additional appendix_tables for report" xfId="2626"/>
    <cellStyle name="Ç¥ÁØ_Sheet2_연결BS_additional appendix_tables for report" xfId="2627"/>
    <cellStyle name="C￥AØ_Sheet2_연결BS_additional appendix_wp file(0912)" xfId="2628"/>
    <cellStyle name="Ç¥ÁØ_Sheet2_연결BS_additional appendix_wp file(0912)" xfId="2629"/>
    <cellStyle name="C￥AØ_Sheet2_연결BS_additional appendix_재고평가" xfId="2620"/>
    <cellStyle name="Ç¥ÁØ_Sheet2_연결BS_additional appendix_재고평가" xfId="2621"/>
    <cellStyle name="C￥AØ_Sheet2_연결BS_AP,manufacturing costs" xfId="2630"/>
    <cellStyle name="Ç¥ÁØ_Sheet2_연결BS_AP,manufacturing costs" xfId="2631"/>
    <cellStyle name="C￥AØ_Sheet2_연결BS_appendix-lee.d.g" xfId="2632"/>
    <cellStyle name="Ç¥ÁØ_Sheet2_연결BS_appendix-lee.d.g" xfId="2633"/>
    <cellStyle name="C￥AØ_Sheet2_연결BS_tables for report" xfId="2634"/>
    <cellStyle name="Ç¥ÁØ_Sheet2_연결BS_tables for report" xfId="2635"/>
    <cellStyle name="C￥AØ_Sheet2_연결BS_wp file(0912)" xfId="2636"/>
    <cellStyle name="Ç¥ÁØ_Sheet2_연결BS_wp file(0912)" xfId="2637"/>
    <cellStyle name="C￥AØ_Sheet2_연결BS_재고평가" xfId="2616"/>
    <cellStyle name="Ç¥ÁØ_Sheet2_연결BS_재고평가" xfId="2617"/>
    <cellStyle name="C￥AØ_Sheet2_재고평가" xfId="2638"/>
    <cellStyle name="Ç¥ÁØ_Sheet2_재고평가" xfId="2639"/>
    <cellStyle name="C￥AØ_Sheet2_재고평가_Appendix" xfId="2642"/>
    <cellStyle name="Ç¥ÁØ_Sheet2_재고평가_Appendix" xfId="2643"/>
    <cellStyle name="C￥AØ_Sheet2_재고평가_Appendix for project YC" xfId="2644"/>
    <cellStyle name="Ç¥ÁØ_Sheet2_재고평가_Appendix for project YC" xfId="2645"/>
    <cellStyle name="C￥AØ_Sheet2_재고평가_Appendix(3-31 통합)" xfId="2646"/>
    <cellStyle name="Ç¥ÁØ_Sheet2_재고평가_Appendix(3-31 통합)" xfId="2647"/>
    <cellStyle name="C￥AØ_Sheet2_재고평가_Appendix(3-31 하장헌)" xfId="2648"/>
    <cellStyle name="Ç¥ÁØ_Sheet2_재고평가_Appendix(3-31 하장헌)" xfId="2649"/>
    <cellStyle name="C￥AØ_Sheet2_재고평가_Appendix_project YC" xfId="2650"/>
    <cellStyle name="Ç¥ÁØ_Sheet2_재고평가_Appendix_project YC" xfId="2651"/>
    <cellStyle name="C￥AØ_Sheet2_재고평가_Appendix-2002년" xfId="2652"/>
    <cellStyle name="Ç¥ÁØ_Sheet2_재고평가_Appendix-2002년" xfId="2653"/>
    <cellStyle name="C￥AØ_Sheet2_재고평가_Appendix-Final" xfId="2656"/>
    <cellStyle name="Ç¥ÁØ_Sheet2_재고평가_Appendix-Final" xfId="2657"/>
    <cellStyle name="C￥AØ_Sheet2_재고평가_Appendix-I,II,VD,VII,VIIABC,VIII,VIIIAB,IX,X,XI,XII,XIV,XXA,XXIA" xfId="2658"/>
    <cellStyle name="Ç¥ÁØ_Sheet2_재고평가_Appendix-I,II,VD,VII,VIIABC,VIII,VIIIAB,IX,X,XI,XII,XIV,XXA,XXIA" xfId="2659"/>
    <cellStyle name="C￥AØ_Sheet2_재고평가_Appendix-I,II,VD,VII,VIIABC,VIII,VIIIAB,IX,X,XI,XII,XIV,XXA,XXIA_Appendix for project YC" xfId="2662"/>
    <cellStyle name="Ç¥ÁØ_Sheet2_재고평가_Appendix-I,II,VD,VII,VIIABC,VIII,VIIIAB,IX,X,XI,XII,XIV,XXA,XXIA_Appendix for project YC" xfId="2663"/>
    <cellStyle name="C￥AØ_Sheet2_재고평가_Appendix-I,II,VD,VII,VIIABC,VIII,VIIIAB,IX,X,XI,XII,XIV,XXA,XXIA_Appendix(3-31 통합)" xfId="2664"/>
    <cellStyle name="Ç¥ÁØ_Sheet2_재고평가_Appendix-I,II,VD,VII,VIIABC,VIII,VIIIAB,IX,X,XI,XII,XIV,XXA,XXIA_Appendix(3-31 통합)" xfId="2665"/>
    <cellStyle name="C￥AØ_Sheet2_재고평가_Appendix-I,II,VD,VII,VIIABC,VIII,VIIIAB,IX,X,XI,XII,XIV,XXA,XXIA_Appendix(3-31 하장헌)" xfId="2666"/>
    <cellStyle name="Ç¥ÁØ_Sheet2_재고평가_Appendix-I,II,VD,VII,VIIABC,VIII,VIIIAB,IX,X,XI,XII,XIV,XXA,XXIA_Appendix(3-31 하장헌)" xfId="2667"/>
    <cellStyle name="C￥AØ_Sheet2_재고평가_Appendix-I,II,VD,VII,VIIABC,VIII,VIIIAB,IX,X,XI,XII,XIV,XXA,XXIA_Appendix_project YC" xfId="2668"/>
    <cellStyle name="Ç¥ÁØ_Sheet2_재고평가_Appendix-I,II,VD,VII,VIIABC,VIII,VIIIAB,IX,X,XI,XII,XIV,XXA,XXIA_Appendix_project YC" xfId="2669"/>
    <cellStyle name="C￥AØ_Sheet2_재고평가_Appendix-I,II,VD,VII,VIIABC,VIII,VIIIAB,IX,X,XI,XII,XIV,XXA,XXIA_Appendix-2002년" xfId="2670"/>
    <cellStyle name="Ç¥ÁØ_Sheet2_재고평가_Appendix-I,II,VD,VII,VIIABC,VIII,VIIIAB,IX,X,XI,XII,XIV,XXA,XXIA_Appendix-2002년" xfId="2671"/>
    <cellStyle name="C￥AØ_Sheet2_재고평가_Appendix-I,II,VD,VII,VIIABC,VIII,VIIIAB,IX,X,XI,XII,XIV,XXA,XXIA_Appendix-Final" xfId="2674"/>
    <cellStyle name="Ç¥ÁØ_Sheet2_재고평가_Appendix-I,II,VD,VII,VIIABC,VIII,VIIIAB,IX,X,XI,XII,XIV,XXA,XXIA_Appendix-Final" xfId="2675"/>
    <cellStyle name="C￥AØ_Sheet2_재고평가_Appendix-I,II,VD,VII,VIIABC,VIII,VIIIAB,IX,X,XI,XII,XIV,XXA,XXIA_Appendix-Final_1" xfId="2676"/>
    <cellStyle name="Ç¥ÁØ_Sheet2_재고평가_Appendix-I,II,VD,VII,VIIABC,VIII,VIIIAB,IX,X,XI,XII,XIV,XXA,XXIA_Appendix-Final_1" xfId="2677"/>
    <cellStyle name="C￥AØ_Sheet2_재고평가_Appendix-I,II,VD,VII,VIIABC,VIII,VIIIAB,IX,X,XI,XII,XIV,XXA,XXIA_Appendix-Final_1_Borrowing as of 2002" xfId="2678"/>
    <cellStyle name="Ç¥ÁØ_Sheet2_재고평가_Appendix-I,II,VD,VII,VIIABC,VIII,VIIIAB,IX,X,XI,XII,XIV,XXA,XXIA_Appendix-Final_1_Borrowing as of 2002" xfId="2679"/>
    <cellStyle name="C￥AØ_Sheet2_재고평가_Appendix-I,II,VD,VII,VIIABC,VIII,VIIIAB,IX,X,XI,XII,XIV,XXA,XXIA_Appendix-손현곤" xfId="2672"/>
    <cellStyle name="Ç¥ÁØ_Sheet2_재고평가_Appendix-I,II,VD,VII,VIIABC,VIII,VIIIAB,IX,X,XI,XII,XIV,XXA,XXIA_Appendix-손현곤" xfId="2673"/>
    <cellStyle name="C￥AØ_Sheet2_재고평가_Appendix-I,II,VD,VII,VIIABC,VIII,VIIIAB,IX,X,XI,XII,XIV,XXA,XXIA_Book1" xfId="2680"/>
    <cellStyle name="Ç¥ÁØ_Sheet2_재고평가_Appendix-I,II,VD,VII,VIIABC,VIII,VIIIAB,IX,X,XI,XII,XIV,XXA,XXIA_Book1" xfId="2681"/>
    <cellStyle name="C￥AØ_Sheet2_재고평가_Appendix-I,II,VD,VII,VIIABC,VIII,VIIIAB,IX,X,XI,XII,XIV,XXA,XXIA_국가별 제품별 마진율 분석" xfId="2660"/>
    <cellStyle name="Ç¥ÁØ_Sheet2_재고평가_Appendix-I,II,VD,VII,VIIABC,VIII,VIIIAB,IX,X,XI,XII,XIV,XXA,XXIA_국가별 제품별 마진율 분석" xfId="2661"/>
    <cellStyle name="C￥AØ_Sheet2_재고평가_appendix-lee.d.g" xfId="2682"/>
    <cellStyle name="Ç¥ÁØ_Sheet2_재고평가_appendix-lee.d.g" xfId="2683"/>
    <cellStyle name="C￥AØ_Sheet2_재고평가_appendix-lee.d.g_Appendix for project YC" xfId="2686"/>
    <cellStyle name="Ç¥ÁØ_Sheet2_재고평가_appendix-lee.d.g_Appendix for project YC" xfId="2687"/>
    <cellStyle name="C￥AØ_Sheet2_재고평가_appendix-lee.d.g_Appendix(3-31 통합)" xfId="2688"/>
    <cellStyle name="Ç¥ÁØ_Sheet2_재고평가_appendix-lee.d.g_Appendix(3-31 통합)" xfId="2689"/>
    <cellStyle name="C￥AØ_Sheet2_재고평가_appendix-lee.d.g_Appendix(3-31 하장헌)" xfId="2690"/>
    <cellStyle name="Ç¥ÁØ_Sheet2_재고평가_appendix-lee.d.g_Appendix(3-31 하장헌)" xfId="2691"/>
    <cellStyle name="C￥AØ_Sheet2_재고평가_appendix-lee.d.g_Appendix_project YC" xfId="2692"/>
    <cellStyle name="Ç¥ÁØ_Sheet2_재고평가_appendix-lee.d.g_Appendix_project YC" xfId="2693"/>
    <cellStyle name="C￥AØ_Sheet2_재고평가_appendix-lee.d.g_Appendix-2002년" xfId="2694"/>
    <cellStyle name="Ç¥ÁØ_Sheet2_재고평가_appendix-lee.d.g_Appendix-2002년" xfId="2695"/>
    <cellStyle name="C￥AØ_Sheet2_재고평가_appendix-lee.d.g_Appendix-Final" xfId="2698"/>
    <cellStyle name="Ç¥ÁØ_Sheet2_재고평가_appendix-lee.d.g_Appendix-Final" xfId="2699"/>
    <cellStyle name="C￥AØ_Sheet2_재고평가_appendix-lee.d.g_Appendix-Final_1" xfId="2700"/>
    <cellStyle name="Ç¥ÁØ_Sheet2_재고평가_appendix-lee.d.g_Appendix-Final_1" xfId="2701"/>
    <cellStyle name="C￥AØ_Sheet2_재고평가_appendix-lee.d.g_Appendix-Final_1_Borrowing as of 2002" xfId="2702"/>
    <cellStyle name="Ç¥ÁØ_Sheet2_재고평가_appendix-lee.d.g_Appendix-Final_1_Borrowing as of 2002" xfId="2703"/>
    <cellStyle name="C￥AØ_Sheet2_재고평가_appendix-lee.d.g_Appendix-손현곤" xfId="2696"/>
    <cellStyle name="Ç¥ÁØ_Sheet2_재고평가_appendix-lee.d.g_Appendix-손현곤" xfId="2697"/>
    <cellStyle name="C￥AØ_Sheet2_재고평가_appendix-lee.d.g_Book1" xfId="2704"/>
    <cellStyle name="Ç¥ÁØ_Sheet2_재고평가_appendix-lee.d.g_Book1" xfId="2705"/>
    <cellStyle name="C￥AØ_Sheet2_재고평가_appendix-lee.d.g_국가별 제품별 마진율 분석" xfId="2684"/>
    <cellStyle name="Ç¥ÁØ_Sheet2_재고평가_appendix-lee.d.g_국가별 제품별 마진율 분석" xfId="2685"/>
    <cellStyle name="C￥AØ_Sheet2_재고평가_Appendix-손현곤" xfId="2654"/>
    <cellStyle name="Ç¥ÁØ_Sheet2_재고평가_Appendix-손현곤" xfId="2655"/>
    <cellStyle name="C￥AØ_Sheet2_재고평가_Book1" xfId="2706"/>
    <cellStyle name="Ç¥ÁØ_Sheet2_재고평가_Book1" xfId="2707"/>
    <cellStyle name="C￥AØ_Sheet2_재고평가_JP" xfId="2708"/>
    <cellStyle name="Ç¥ÁØ_Sheet2_재고평가_JP" xfId="2709"/>
    <cellStyle name="C￥AØ_Sheet2_재고평가_wp file(0912)" xfId="2710"/>
    <cellStyle name="Ç¥ÁØ_Sheet2_재고평가_wp file(0912)" xfId="2711"/>
    <cellStyle name="C￥AØ_Sheet2_재고평가_국가별 제품별 마진율 분석" xfId="2640"/>
    <cellStyle name="Ç¥ÁØ_Sheet2_재고평가_국가별 제품별 마진율 분석" xfId="2641"/>
    <cellStyle name="C￥AØ_Sheet2_재고평가1" xfId="2712"/>
    <cellStyle name="Ç¥ÁØ_Sheet2_재고평가1" xfId="2713"/>
    <cellStyle name="C￥AØ_SMG-CKD-d1.1 " xfId="2924"/>
    <cellStyle name="Calc Currency (0)" xfId="2925"/>
    <cellStyle name="Calc Currency (2)" xfId="2926"/>
    <cellStyle name="Calc Percent (0)" xfId="2927"/>
    <cellStyle name="Calc Percent (1)" xfId="2928"/>
    <cellStyle name="Calc Percent (2)" xfId="2929"/>
    <cellStyle name="Calc Units (0)" xfId="2930"/>
    <cellStyle name="Calc Units (1)" xfId="2931"/>
    <cellStyle name="Calc Units (2)" xfId="2932"/>
    <cellStyle name="Case" xfId="2933"/>
    <cellStyle name="category" xfId="2934"/>
    <cellStyle name="Centered Heading" xfId="2935"/>
    <cellStyle name="CenterHead" xfId="2936"/>
    <cellStyle name="Column Numbers" xfId="2937"/>
    <cellStyle name="Column_Title" xfId="2938"/>
    <cellStyle name="Comma" xfId="2939"/>
    <cellStyle name="Comma  - Style1" xfId="2940"/>
    <cellStyle name="Comma  - Style2" xfId="2941"/>
    <cellStyle name="Comma  - Style3" xfId="2942"/>
    <cellStyle name="Comma  - Style4" xfId="2943"/>
    <cellStyle name="Comma  - Style5" xfId="2944"/>
    <cellStyle name="Comma  - Style6" xfId="2945"/>
    <cellStyle name="Comma  - Style7" xfId="2946"/>
    <cellStyle name="Comma  - Style8" xfId="2947"/>
    <cellStyle name="Comma [0]" xfId="2948"/>
    <cellStyle name="Comma [00]" xfId="2949"/>
    <cellStyle name="Comma [1]" xfId="2950"/>
    <cellStyle name="Comma 0" xfId="2951"/>
    <cellStyle name="Comma 0.0" xfId="2952"/>
    <cellStyle name="Comma 0.00" xfId="2953"/>
    <cellStyle name="Comma 0.000" xfId="2954"/>
    <cellStyle name="Comma 2" xfId="2955"/>
    <cellStyle name="comma zerodec" xfId="2956"/>
    <cellStyle name="Comma_  듀어_02의 워크시트" xfId="2957"/>
    <cellStyle name="Comma0" xfId="2958"/>
    <cellStyle name="Company Name" xfId="2959"/>
    <cellStyle name="Copied" xfId="2960"/>
    <cellStyle name="Curren?_x0012_퐀_x0017_?" xfId="2961"/>
    <cellStyle name="Currency" xfId="2962"/>
    <cellStyle name="Currency [0]" xfId="2963"/>
    <cellStyle name="Currency [00]" xfId="2964"/>
    <cellStyle name="Currency [1]" xfId="2965"/>
    <cellStyle name="Currency 0" xfId="2966"/>
    <cellStyle name="Currency 0.0" xfId="2967"/>
    <cellStyle name="Currency 0.00" xfId="2968"/>
    <cellStyle name="Currency 0.000" xfId="2969"/>
    <cellStyle name="Currency 2" xfId="2970"/>
    <cellStyle name="currency-$" xfId="2971"/>
    <cellStyle name="Currency_  듀어_02의 워크시트" xfId="2972"/>
    <cellStyle name="Currency0" xfId="2973"/>
    <cellStyle name="Currency1" xfId="2974"/>
    <cellStyle name="Dash 10" xfId="2975"/>
    <cellStyle name="Dash 7" xfId="2976"/>
    <cellStyle name="Dash 8" xfId="2977"/>
    <cellStyle name="Dash 9" xfId="2978"/>
    <cellStyle name="Date" xfId="2979"/>
    <cellStyle name="Date Aligned" xfId="2980"/>
    <cellStyle name="Date Short" xfId="2981"/>
    <cellStyle name="Date_06-1분기-대손충당금." xfId="2982"/>
    <cellStyle name="Debit" xfId="2983"/>
    <cellStyle name="DELTA" xfId="2984"/>
    <cellStyle name="Dezimal [0]_Aktenbewertung 1994" xfId="2985"/>
    <cellStyle name="Dezimal_Aktenbewertung 1994" xfId="2986"/>
    <cellStyle name="dgw" xfId="2987"/>
    <cellStyle name="Dollar (zero dec)" xfId="2988"/>
    <cellStyle name="Dollars" xfId="2989"/>
    <cellStyle name="Dotted Line" xfId="2990"/>
    <cellStyle name="Double Accounting" xfId="2991"/>
    <cellStyle name="Double Underline 10" xfId="2992"/>
    <cellStyle name="Double Underline 7" xfId="2993"/>
    <cellStyle name="Double Underline 8" xfId="2994"/>
    <cellStyle name="Double Underline 9" xfId="2995"/>
    <cellStyle name="ECT" xfId="2996"/>
    <cellStyle name="Enter Currency (0)" xfId="2997"/>
    <cellStyle name="Enter Currency (2)" xfId="2998"/>
    <cellStyle name="Enter Units (0)" xfId="2999"/>
    <cellStyle name="Enter Units (1)" xfId="3000"/>
    <cellStyle name="Enter Units (2)" xfId="3001"/>
    <cellStyle name="Entered" xfId="3002"/>
    <cellStyle name="Euro" xfId="3003"/>
    <cellStyle name="F2" xfId="3006"/>
    <cellStyle name="F3" xfId="3007"/>
    <cellStyle name="F4" xfId="3008"/>
    <cellStyle name="F5" xfId="3009"/>
    <cellStyle name="F6" xfId="3010"/>
    <cellStyle name="F7" xfId="3011"/>
    <cellStyle name="F8" xfId="3012"/>
    <cellStyle name="Fixed" xfId="3013"/>
    <cellStyle name="Followed Hyperlink" xfId="3014"/>
    <cellStyle name="Footnote" xfId="3015"/>
    <cellStyle name="g/표준" xfId="3016"/>
    <cellStyle name="Grey" xfId="3017"/>
    <cellStyle name="Hard Percent" xfId="3018"/>
    <cellStyle name="head1" xfId="3019"/>
    <cellStyle name="head2" xfId="3020"/>
    <cellStyle name="head3" xfId="3021"/>
    <cellStyle name="HEADER" xfId="3022"/>
    <cellStyle name="Header1" xfId="3023"/>
    <cellStyle name="Header2" xfId="3024"/>
    <cellStyle name="Heading" xfId="3025"/>
    <cellStyle name="Heading 1" xfId="3026"/>
    <cellStyle name="Heading 2" xfId="3027"/>
    <cellStyle name="Heading 3" xfId="3028"/>
    <cellStyle name="Heading No Underline" xfId="3029"/>
    <cellStyle name="Heading With Underline" xfId="3030"/>
    <cellStyle name="heading, 1,A MAJOR/BOLD" xfId="3031"/>
    <cellStyle name="Heading_5242.405 비시장성주식 검토_전략기획부" xfId="3032"/>
    <cellStyle name="HEADING1" xfId="3033"/>
    <cellStyle name="HEADING2" xfId="3034"/>
    <cellStyle name="HeadingS" xfId="3035"/>
    <cellStyle name="HIGHLIGHT" xfId="3036"/>
    <cellStyle name="Hyperlink" xfId="3037"/>
    <cellStyle name="Hyperlink seguido" xfId="3038"/>
    <cellStyle name="Hyperlink_다함이텍030630-F123459FS0811" xfId="3039"/>
    <cellStyle name="input" xfId="3040"/>
    <cellStyle name="Input [yellow]" xfId="3041"/>
    <cellStyle name="Input Cells" xfId="3042"/>
    <cellStyle name="InputBlueFont" xfId="3043"/>
    <cellStyle name="k" xfId="3044"/>
    <cellStyle name="KTY" xfId="3045"/>
    <cellStyle name="l_x0018_" xfId="3046"/>
    <cellStyle name="left" xfId="3047"/>
    <cellStyle name="Link Currency (0)" xfId="3048"/>
    <cellStyle name="Link Currency (2)" xfId="3049"/>
    <cellStyle name="Link Units (0)" xfId="3050"/>
    <cellStyle name="Link Units (1)" xfId="3051"/>
    <cellStyle name="Link Units (2)" xfId="3052"/>
    <cellStyle name="LISAM" xfId="3053"/>
    <cellStyle name="MainHead" xfId="3054"/>
    <cellStyle name="MenuHeading" xfId="3055"/>
    <cellStyle name="mes" xfId="3056"/>
    <cellStyle name="Migliaia (0)_A" xfId="3057"/>
    <cellStyle name="Migliaia_04RB P&amp;L" xfId="3058"/>
    <cellStyle name="Millares [0]_2AV_M_M " xfId="3059"/>
    <cellStyle name="Millares_2AV_M_M " xfId="3060"/>
    <cellStyle name="Milliers [0]_1" xfId="3061"/>
    <cellStyle name="Milliers_1" xfId="3062"/>
    <cellStyle name="MLComma0" xfId="3063"/>
    <cellStyle name="MLHeaderSection" xfId="3064"/>
    <cellStyle name="MLMultiple0" xfId="3065"/>
    <cellStyle name="MLPercent0" xfId="3066"/>
    <cellStyle name="Model" xfId="3067"/>
    <cellStyle name="Moeda [0]_aola" xfId="3068"/>
    <cellStyle name="Moeda_aola" xfId="3069"/>
    <cellStyle name="Mon?aire [0]_1" xfId="3070"/>
    <cellStyle name="Mon?aire_1" xfId="3071"/>
    <cellStyle name="Moneda [0]_2AV_M_M " xfId="3072"/>
    <cellStyle name="Moneda_2AV_M_M " xfId="3073"/>
    <cellStyle name="Monétaire [0]_PLDT" xfId="3074"/>
    <cellStyle name="Monétaire_PLDT" xfId="3075"/>
    <cellStyle name="Multiple" xfId="3076"/>
    <cellStyle name="Multiple [0]" xfId="3077"/>
    <cellStyle name="Multiple [1]" xfId="3078"/>
    <cellStyle name="Multiple_문인터내쇼날_074Q_CF" xfId="3079"/>
    <cellStyle name="Multiple0" xfId="3080"/>
    <cellStyle name="MultipleBelow" xfId="3081"/>
    <cellStyle name="narmal" xfId="3082"/>
    <cellStyle name="navbar" xfId="3083"/>
    <cellStyle name="no dec" xfId="3084"/>
    <cellStyle name="Normal" xfId="3085"/>
    <cellStyle name="Normal - Stile1" xfId="3086"/>
    <cellStyle name="Normal - Stile2" xfId="3087"/>
    <cellStyle name="Normal - Stile3" xfId="3088"/>
    <cellStyle name="Normal - Stile4" xfId="3089"/>
    <cellStyle name="Normal - Stile5" xfId="3090"/>
    <cellStyle name="Normal - Stile6" xfId="3091"/>
    <cellStyle name="Normal - Stile7" xfId="3092"/>
    <cellStyle name="Normal - Stile8" xfId="3093"/>
    <cellStyle name="Normal - Style1" xfId="3094"/>
    <cellStyle name="Normal - Style2" xfId="3095"/>
    <cellStyle name="Normal - Style3" xfId="3096"/>
    <cellStyle name="Normal - Style4" xfId="3097"/>
    <cellStyle name="Normal - Style5" xfId="3098"/>
    <cellStyle name="Normal - Style6" xfId="3099"/>
    <cellStyle name="Normal - Style7" xfId="3100"/>
    <cellStyle name="Normal - Style8" xfId="3101"/>
    <cellStyle name="normal 1" xfId="3102"/>
    <cellStyle name="Normal 2" xfId="3103"/>
    <cellStyle name="Normal_ sg&amp;a b" xfId="3104"/>
    <cellStyle name="Normal1" xfId="3105"/>
    <cellStyle name="Normal2" xfId="3106"/>
    <cellStyle name="Normal3" xfId="3107"/>
    <cellStyle name="Normal4" xfId="3108"/>
    <cellStyle name="Normale_04RB P&amp;L_3YP P&amp;L" xfId="3109"/>
    <cellStyle name="Note" xfId="3110"/>
    <cellStyle name="Note2" xfId="3111"/>
    <cellStyle name="ntSummaryInformation" xfId="3112"/>
    <cellStyle name="Œ…?æ맖?e [0.00]_laroux" xfId="3113"/>
    <cellStyle name="Œ…?æ맖?e_laroux" xfId="3114"/>
    <cellStyle name="Œ…‹æØ‚è [0.00]_PRODUCT DETAIL Q1" xfId="3115"/>
    <cellStyle name="Œ…‹æØ‚è_PRODUCT DETAIL Q1" xfId="3116"/>
    <cellStyle name="oft Excel]_x000d__x000a_Comment=The open=/f lines load custom functions into the Paste Function list._x000d__x000a_Maximized=3_x000d__x000a_AutoFormat=" xfId="3117"/>
    <cellStyle name="on" xfId="3118"/>
    <cellStyle name="Output Amounts" xfId="3119"/>
    <cellStyle name="Output Column Headings" xfId="3120"/>
    <cellStyle name="Output Line Items" xfId="3121"/>
    <cellStyle name="Output Report Heading" xfId="3122"/>
    <cellStyle name="Output Report Title" xfId="3123"/>
    <cellStyle name="Page Heading" xfId="3124"/>
    <cellStyle name="Page Heading 10pt" xfId="3125"/>
    <cellStyle name="Page Heading 12pt" xfId="3126"/>
    <cellStyle name="Page Heading 12pt w/line" xfId="3127"/>
    <cellStyle name="Page Heading_PwC Template 8-4-991" xfId="3128"/>
    <cellStyle name="Page Number" xfId="3129"/>
    <cellStyle name="PageSubtitle" xfId="3130"/>
    <cellStyle name="PageTitle" xfId="3131"/>
    <cellStyle name="PARK" xfId="3132"/>
    <cellStyle name="per.style" xfId="3133"/>
    <cellStyle name="Percent" xfId="3134"/>
    <cellStyle name="Percent %" xfId="3135"/>
    <cellStyle name="Percent % Long Underline" xfId="3136"/>
    <cellStyle name="Percent (0)" xfId="3137"/>
    <cellStyle name="Percent [0]" xfId="3138"/>
    <cellStyle name="Percent [00]" xfId="3139"/>
    <cellStyle name="Percent [1]" xfId="3140"/>
    <cellStyle name="Percent [2]" xfId="3141"/>
    <cellStyle name="Percent 0.0%" xfId="3142"/>
    <cellStyle name="Percent 0.0% Long Underline" xfId="3143"/>
    <cellStyle name="Percent 0.00%" xfId="3144"/>
    <cellStyle name="Percent 0.00% Long Underline" xfId="3145"/>
    <cellStyle name="Percent 0.000%" xfId="3146"/>
    <cellStyle name="Percent 0.000% Long Underline" xfId="3147"/>
    <cellStyle name="Percent_  듀어_02의 워크시트" xfId="3148"/>
    <cellStyle name="Percent0" xfId="3149"/>
    <cellStyle name="PERCENTAGE" xfId="3150"/>
    <cellStyle name="Pourcentage_pldt" xfId="3151"/>
    <cellStyle name="PrePop Currency (0)" xfId="3152"/>
    <cellStyle name="PrePop Currency (2)" xfId="3153"/>
    <cellStyle name="PrePop Units (0)" xfId="3154"/>
    <cellStyle name="PrePop Units (1)" xfId="3155"/>
    <cellStyle name="PrePop Units (2)" xfId="3156"/>
    <cellStyle name="process_applicable" xfId="3157"/>
    <cellStyle name="PROJECT_CUR" xfId="3158"/>
    <cellStyle name="PSChar" xfId="3159"/>
    <cellStyle name="PSDate" xfId="3160"/>
    <cellStyle name="PSDec" xfId="3161"/>
    <cellStyle name="PSHeading" xfId="3162"/>
    <cellStyle name="PSInt" xfId="3163"/>
    <cellStyle name="PSSpacer" xfId="3164"/>
    <cellStyle name="r_x000f_Crency_NAMNFI" xfId="3165"/>
    <cellStyle name="RevList" xfId="3166"/>
    <cellStyle name="s" xfId="3167"/>
    <cellStyle name="s]_x000d__x000a_spooler=yes_x000d__x000a_load=_x000d__x000a_run=d:\secrets2\plugin\plugin.exe_x000d__x000a_Beep=yes_x000d__x000a_NullPort=None_x000d__x000a_BorderWidth=3_x000d__x000a_CursorBlinkRate=530_x000d_" xfId="3168"/>
    <cellStyle name="Separador de milhares [0]_Person" xfId="3169"/>
    <cellStyle name="Separador de milhares_Person" xfId="3170"/>
    <cellStyle name="Single Accounting" xfId="3171"/>
    <cellStyle name="Single Underline 10" xfId="3172"/>
    <cellStyle name="Single Underline 7" xfId="3173"/>
    <cellStyle name="Single Underline 8" xfId="3174"/>
    <cellStyle name="Single Underline 9" xfId="3175"/>
    <cellStyle name="Standard_900" xfId="3176"/>
    <cellStyle name="step" xfId="3177"/>
    <cellStyle name="steps_link" xfId="3178"/>
    <cellStyle name="SubAccount" xfId="3179"/>
    <cellStyle name="subhead" xfId="3180"/>
    <cellStyle name="Subtotal" xfId="3181"/>
    <cellStyle name="T" xfId="3182"/>
    <cellStyle name="T_현금흐름표설계_변환" xfId="3183"/>
    <cellStyle name="Table 10 (%)" xfId="3184"/>
    <cellStyle name="Table 10 (2 dec Number)" xfId="3185"/>
    <cellStyle name="Table 10 (Col Numbers)" xfId="3186"/>
    <cellStyle name="Table 10-10" xfId="3187"/>
    <cellStyle name="Table 10-12" xfId="3188"/>
    <cellStyle name="Table 10-2" xfId="3189"/>
    <cellStyle name="Table 10-4" xfId="3190"/>
    <cellStyle name="Table 10-6" xfId="3191"/>
    <cellStyle name="Table 10-8" xfId="3192"/>
    <cellStyle name="Table 11-10" xfId="3193"/>
    <cellStyle name="Table 11-12" xfId="3194"/>
    <cellStyle name="Table 11-2" xfId="3195"/>
    <cellStyle name="Table 11-4" xfId="3196"/>
    <cellStyle name="Table 11-6" xfId="3197"/>
    <cellStyle name="Table 11-8" xfId="3198"/>
    <cellStyle name="Table 7 (2 dec Numbers)" xfId="3199"/>
    <cellStyle name="Table 7 (Col Numbers)" xfId="3200"/>
    <cellStyle name="Table 7-10" xfId="3201"/>
    <cellStyle name="Table 7-12" xfId="3202"/>
    <cellStyle name="Table 7-2" xfId="3203"/>
    <cellStyle name="Table 7-4" xfId="3204"/>
    <cellStyle name="Table 7-6" xfId="3205"/>
    <cellStyle name="Table 7-8" xfId="3206"/>
    <cellStyle name="Table 8" xfId="3207"/>
    <cellStyle name="Table 8 (2 dec Numbers)" xfId="3208"/>
    <cellStyle name="Table 8 (Col Numbers)" xfId="3209"/>
    <cellStyle name="Table 8-10" xfId="3210"/>
    <cellStyle name="Table 8-12" xfId="3211"/>
    <cellStyle name="Table 8-2" xfId="3212"/>
    <cellStyle name="Table 8-4" xfId="3213"/>
    <cellStyle name="Table 8-6" xfId="3214"/>
    <cellStyle name="Table 8-8" xfId="3215"/>
    <cellStyle name="Table 9" xfId="3216"/>
    <cellStyle name="Table 9 (1 decimal)" xfId="3217"/>
    <cellStyle name="Table 9 (2 dec Numbers)" xfId="3218"/>
    <cellStyle name="Table 9 (Col Numbers)" xfId="3219"/>
    <cellStyle name="Table 9_g8z01_" xfId="3220"/>
    <cellStyle name="Table 9-10" xfId="3221"/>
    <cellStyle name="Table 9-12" xfId="3222"/>
    <cellStyle name="Table 9-2" xfId="3223"/>
    <cellStyle name="Table 9-4" xfId="3224"/>
    <cellStyle name="Table 9-6" xfId="3225"/>
    <cellStyle name="Table 9-8" xfId="3226"/>
    <cellStyle name="Table Head" xfId="3227"/>
    <cellStyle name="Table Head 10" xfId="3228"/>
    <cellStyle name="Table Head 7" xfId="3229"/>
    <cellStyle name="Table Head 8" xfId="3230"/>
    <cellStyle name="Table Head 9" xfId="3231"/>
    <cellStyle name="Table Head Aligned" xfId="3232"/>
    <cellStyle name="Table Head Blue" xfId="3233"/>
    <cellStyle name="Table Head Green" xfId="3234"/>
    <cellStyle name="Table Text 10" xfId="3235"/>
    <cellStyle name="Table Text 7" xfId="3236"/>
    <cellStyle name="Table Text 8" xfId="3237"/>
    <cellStyle name="Table Text 9" xfId="3238"/>
    <cellStyle name="Table Title" xfId="3239"/>
    <cellStyle name="Table Units" xfId="3240"/>
    <cellStyle name="table_head1" xfId="3241"/>
    <cellStyle name="TEST" xfId="3242"/>
    <cellStyle name="Text 11p TR" xfId="3243"/>
    <cellStyle name="Text Indent A" xfId="3244"/>
    <cellStyle name="Text Indent B" xfId="3245"/>
    <cellStyle name="Text Indent C" xfId="3246"/>
    <cellStyle name="þ_x001d_ð'&amp;Oy?Hy9_x0008__x000f__x0007_æ_x0007__x0007__x0001__x0001_" xfId="3248"/>
    <cellStyle name="þ_x001d_ð'&amp;Oý&amp;Hý9_x0008_Ë_x000c_¢_x000d__x0007__x0001__x0001_" xfId="3247"/>
    <cellStyle name="Thousands" xfId="3249"/>
    <cellStyle name="Tickmark" xfId="3250"/>
    <cellStyle name="Times 10" xfId="3251"/>
    <cellStyle name="Times 12" xfId="3252"/>
    <cellStyle name="Times New Roman" xfId="3253"/>
    <cellStyle name="title" xfId="3254"/>
    <cellStyle name="title [1]" xfId="3255"/>
    <cellStyle name="title [2]" xfId="3256"/>
    <cellStyle name="Total" xfId="3257"/>
    <cellStyle name="Underline_Double" xfId="3258"/>
    <cellStyle name="Unprot" xfId="3259"/>
    <cellStyle name="Unprot$" xfId="3260"/>
    <cellStyle name="Unprotect" xfId="3261"/>
    <cellStyle name="Valuta (0)_A" xfId="3262"/>
    <cellStyle name="W?rung [0]_Aktenbewertung 1994" xfId="3264"/>
    <cellStyle name="W?rung_Aktenbewertung 1994" xfId="3265"/>
    <cellStyle name="Währung [0]_Inhalt" xfId="3267"/>
    <cellStyle name="Währung_Inhalt" xfId="3268"/>
    <cellStyle name="wrap" xfId="3269"/>
    <cellStyle name="XBkWMyPCb5O" xfId="3270"/>
    <cellStyle name="XComma" xfId="3271"/>
    <cellStyle name="XComma 0.0" xfId="3272"/>
    <cellStyle name="XComma 0.00" xfId="3273"/>
    <cellStyle name="XComma 0.000" xfId="3274"/>
    <cellStyle name="XCurrency" xfId="3275"/>
    <cellStyle name="XCurrency 0.0" xfId="3276"/>
    <cellStyle name="XCurrency 0.00" xfId="3277"/>
    <cellStyle name="XCurrency 0.000" xfId="3278"/>
    <cellStyle name="xls]W 공장-품경" xfId="3279"/>
    <cellStyle name="Yen" xfId="3280"/>
    <cellStyle name="Денежный [0]_1" xfId="3281"/>
    <cellStyle name="Денежный_1" xfId="3282"/>
    <cellStyle name="Обычный_0001" xfId="3283"/>
    <cellStyle name="Финансовый [0]_1" xfId="3284"/>
    <cellStyle name="Финансовый_1" xfId="3285"/>
    <cellStyle name="Ц" xfId="3286"/>
    <cellStyle name="ｹ鮗ﾐﾀｲ_ｰ豼ｵﾁ･" xfId="3287"/>
    <cellStyle name="ﾄﾞｸｶ [0]_ｰ｡ﾀ・ﾍ" xfId="3288"/>
    <cellStyle name="ﾄﾞｸｶ_ｰ・ｮBSｹ霄ﾎｱ簔ﾘﾇ･" xfId="3289"/>
    <cellStyle name="ﾅ・ｭ [0]_ｰ・ｮBSｹ霄ﾎｱ簔ﾘﾇ･" xfId="3290"/>
    <cellStyle name="ﾅ・ｭ_ｰ・ｮBSｹ霄ﾎｱ簔ﾘﾇ･" xfId="3291"/>
    <cellStyle name="ﾇ･ﾁﾘ_ｰ・ｮBSｹ霄ﾎｱ簔ﾘﾇ･" xfId="3292"/>
    <cellStyle name=" 坪 l_Sheet1_Q4 (2)" xfId="3293"/>
    <cellStyle name="强调文字颜色 1" xfId="782"/>
    <cellStyle name="强调文字颜色 2" xfId="783"/>
    <cellStyle name="强调文字颜色 3" xfId="784"/>
    <cellStyle name="强调文字颜色 4" xfId="785"/>
    <cellStyle name="强调文字颜色 5" xfId="786"/>
    <cellStyle name="强调文字颜色 6" xfId="787"/>
    <cellStyle name="강조색1" xfId="37" builtinId="29" customBuiltin="1"/>
    <cellStyle name="강조색1 2" xfId="38"/>
    <cellStyle name="강조색1 3" xfId="150"/>
    <cellStyle name="강조색1 4" xfId="107"/>
    <cellStyle name="강조색1 5" xfId="208"/>
    <cellStyle name="강조색2" xfId="39" builtinId="33" customBuiltin="1"/>
    <cellStyle name="강조색2 2" xfId="40"/>
    <cellStyle name="강조색2 3" xfId="151"/>
    <cellStyle name="강조색2 4" xfId="111"/>
    <cellStyle name="강조색2 5" xfId="209"/>
    <cellStyle name="강조색3" xfId="41" builtinId="37" customBuiltin="1"/>
    <cellStyle name="강조색3 2" xfId="42"/>
    <cellStyle name="강조색3 3" xfId="152"/>
    <cellStyle name="강조색3 4" xfId="115"/>
    <cellStyle name="강조색3 5" xfId="210"/>
    <cellStyle name="강조색4" xfId="43" builtinId="41" customBuiltin="1"/>
    <cellStyle name="강조색4 2" xfId="44"/>
    <cellStyle name="강조색4 3" xfId="153"/>
    <cellStyle name="강조색4 4" xfId="119"/>
    <cellStyle name="강조색4 5" xfId="211"/>
    <cellStyle name="강조색5" xfId="45" builtinId="45" customBuiltin="1"/>
    <cellStyle name="강조색5 2" xfId="46"/>
    <cellStyle name="강조색5 3" xfId="154"/>
    <cellStyle name="강조색5 4" xfId="123"/>
    <cellStyle name="강조색5 5" xfId="212"/>
    <cellStyle name="강조색6" xfId="47" builtinId="49" customBuiltin="1"/>
    <cellStyle name="강조색6 2" xfId="48"/>
    <cellStyle name="강조색6 3" xfId="155"/>
    <cellStyle name="강조색6 4" xfId="127"/>
    <cellStyle name="강조색6 5" xfId="213"/>
    <cellStyle name="检查单元格" xfId="976"/>
    <cellStyle name="결산일" xfId="788"/>
    <cellStyle name="경고문" xfId="49" builtinId="11" customBuiltin="1"/>
    <cellStyle name="경고문 2" xfId="50"/>
    <cellStyle name="경고문 3" xfId="156"/>
    <cellStyle name="경고문 4" xfId="103"/>
    <cellStyle name="경고문 5" xfId="214"/>
    <cellStyle name="警告文本" xfId="789"/>
    <cellStyle name="계산" xfId="51" builtinId="22" customBuiltin="1"/>
    <cellStyle name="计算" xfId="978"/>
    <cellStyle name="계산 10" xfId="3342"/>
    <cellStyle name="계산 11" xfId="3357"/>
    <cellStyle name="계산 12" xfId="3359"/>
    <cellStyle name="계산 2" xfId="52"/>
    <cellStyle name="계산 3" xfId="157"/>
    <cellStyle name="계산 4" xfId="100"/>
    <cellStyle name="계산 5" xfId="215"/>
    <cellStyle name="계산 6" xfId="3295"/>
    <cellStyle name="계산 7" xfId="3310"/>
    <cellStyle name="계산 8" xfId="3324"/>
    <cellStyle name="계산 9" xfId="3326"/>
    <cellStyle name="고정소숫점" xfId="790"/>
    <cellStyle name="고정출력1" xfId="791"/>
    <cellStyle name="고정출력2" xfId="792"/>
    <cellStyle name="과립" xfId="793"/>
    <cellStyle name="适中" xfId="794"/>
    <cellStyle name="咬訌裝?INCOM1" xfId="795"/>
    <cellStyle name="咬訌裝?INCOM10" xfId="796"/>
    <cellStyle name="咬訌裝?INCOM2" xfId="797"/>
    <cellStyle name="咬訌裝?INCOM3" xfId="798"/>
    <cellStyle name="咬訌裝?INCOM4" xfId="799"/>
    <cellStyle name="咬訌裝?INCOM5" xfId="800"/>
    <cellStyle name="咬訌裝?INCOM6" xfId="801"/>
    <cellStyle name="咬訌裝?INCOM7" xfId="802"/>
    <cellStyle name="咬訌裝?INCOM8" xfId="803"/>
    <cellStyle name="咬訌裝?INCOM9" xfId="804"/>
    <cellStyle name="咬訌裝?PRIB11" xfId="805"/>
    <cellStyle name="咬訌裝?report-2 " xfId="806"/>
    <cellStyle name="금액" xfId="807"/>
    <cellStyle name="기  업" xfId="808"/>
    <cellStyle name="나쁨" xfId="53" builtinId="27" customBuiltin="1"/>
    <cellStyle name="나쁨 2" xfId="54"/>
    <cellStyle name="나쁨 3" xfId="158"/>
    <cellStyle name="나쁨 4" xfId="96"/>
    <cellStyle name="나쁨 5" xfId="216"/>
    <cellStyle name="날짜" xfId="809"/>
    <cellStyle name="내용" xfId="810"/>
    <cellStyle name="달러" xfId="811"/>
    <cellStyle name="뒤에 오는 하이퍼링크" xfId="812"/>
    <cellStyle name="들여쓰기1" xfId="813"/>
    <cellStyle name="똿떓죶Ø괻 [0.00]_PRODUCT DETAIL Q1" xfId="814"/>
    <cellStyle name="똿떓죶Ø괻_PRODUCT DETAIL Q1" xfId="815"/>
    <cellStyle name="똿뗦먛귟 [0.00]_12.7럷떾똶됪" xfId="816"/>
    <cellStyle name="똿뗦먛귟_12.7럷떾똶됪" xfId="817"/>
    <cellStyle name="链接单元格" xfId="982"/>
    <cellStyle name="메모" xfId="55" builtinId="10" customBuiltin="1"/>
    <cellStyle name="메모 10" xfId="3327"/>
    <cellStyle name="메모 11" xfId="3343"/>
    <cellStyle name="메모 12" xfId="3358"/>
    <cellStyle name="메모 2" xfId="56"/>
    <cellStyle name="메모 3" xfId="159"/>
    <cellStyle name="메모 4" xfId="104"/>
    <cellStyle name="메모 4 2" xfId="234"/>
    <cellStyle name="메모 5" xfId="176"/>
    <cellStyle name="메모 6" xfId="217"/>
    <cellStyle name="메모 7" xfId="249"/>
    <cellStyle name="메모 8" xfId="3296"/>
    <cellStyle name="메모 9" xfId="3311"/>
    <cellStyle name="메시지" xfId="818"/>
    <cellStyle name="묮뎋 [0.00]_PRODUCT DETAIL Q1" xfId="819"/>
    <cellStyle name="묮뎋_PRODUCT DETAIL Q1" xfId="820"/>
    <cellStyle name="믅됞 [0.00]_12.7럷떾똶됪" xfId="821"/>
    <cellStyle name="믅됞_12.7럷떾똶됪" xfId="822"/>
    <cellStyle name="미정" xfId="823"/>
    <cellStyle name="未定義" xfId="824"/>
    <cellStyle name="밍? [0]_엄넷?? " xfId="825"/>
    <cellStyle name="밍?_엄넷?? " xfId="826"/>
    <cellStyle name="바이알" xfId="827"/>
    <cellStyle name="백" xfId="828"/>
    <cellStyle name="백분율 [0]" xfId="829"/>
    <cellStyle name="백분율 [2]" xfId="830"/>
    <cellStyle name="백분율 2" xfId="831"/>
    <cellStyle name="백분율 3" xfId="832"/>
    <cellStyle name="백분율 4" xfId="833"/>
    <cellStyle name="백분율 5" xfId="834"/>
    <cellStyle name="백분율 유형(&amp;P)" xfId="835"/>
    <cellStyle name="백분율유형(1)" xfId="836"/>
    <cellStyle name="보고서" xfId="837"/>
    <cellStyle name="보통" xfId="57" builtinId="28" customBuiltin="1"/>
    <cellStyle name="보통 2" xfId="58"/>
    <cellStyle name="보통 3" xfId="160"/>
    <cellStyle name="보통 4" xfId="97"/>
    <cellStyle name="보통 5" xfId="218"/>
    <cellStyle name="뷭?" xfId="838"/>
    <cellStyle name="뷰A? [0]_엄넷?? " xfId="839"/>
    <cellStyle name="뷰A?_엄넷?? " xfId="840"/>
    <cellStyle name="뻇" xfId="841"/>
    <cellStyle name="사용자" xfId="842"/>
    <cellStyle name="常规_Personnel -04B" xfId="843"/>
    <cellStyle name="새귑[0]_覩꼈1_첼鷺覩꼈瞳욋" xfId="844"/>
    <cellStyle name="새귑_롤痰삠悧 " xfId="845"/>
    <cellStyle name="선 수 보 험 료" xfId="846"/>
    <cellStyle name="선택영역의 가운데로" xfId="847"/>
    <cellStyle name="설명 텍스트" xfId="59" builtinId="53" customBuiltin="1"/>
    <cellStyle name="설명 텍스트 2" xfId="60"/>
    <cellStyle name="설명 텍스트 3" xfId="161"/>
    <cellStyle name="설명 텍스트 4" xfId="105"/>
    <cellStyle name="설명 텍스트 5" xfId="219"/>
    <cellStyle name="셀 확인" xfId="61" builtinId="23" customBuiltin="1"/>
    <cellStyle name="셀 확인 2" xfId="62"/>
    <cellStyle name="셀 확인 3" xfId="162"/>
    <cellStyle name="셀 확인 4" xfId="102"/>
    <cellStyle name="셀 확인 5" xfId="220"/>
    <cellStyle name="소제목" xfId="848"/>
    <cellStyle name="输入" xfId="979"/>
    <cellStyle name="输出" xfId="980"/>
    <cellStyle name="숫자(R)" xfId="849"/>
    <cellStyle name="숫자_삼각형[0-]" xfId="850"/>
    <cellStyle name="쉼표 [0]" xfId="63" builtinId="6"/>
    <cellStyle name="쉼표 [0] 10" xfId="3294"/>
    <cellStyle name="쉼표 [0] 10 2" xfId="3379"/>
    <cellStyle name="쉼표 [0] 11" xfId="3309"/>
    <cellStyle name="쉼표 [0] 12" xfId="3325"/>
    <cellStyle name="쉼표 [0] 13" xfId="3340"/>
    <cellStyle name="쉼표 [0] 14" xfId="3341"/>
    <cellStyle name="쉼표 [0] 15" xfId="3356"/>
    <cellStyle name="쉼표 [0] 16" xfId="3372"/>
    <cellStyle name="쉼표 [0] 17" xfId="3373"/>
    <cellStyle name="쉼표 [0] 18" xfId="3374"/>
    <cellStyle name="쉼표 [0] 19" xfId="3376"/>
    <cellStyle name="쉼표 [0] 2" xfId="64"/>
    <cellStyle name="쉼표 [0] 2 10" xfId="851"/>
    <cellStyle name="쉼표 [0] 2 2" xfId="264"/>
    <cellStyle name="쉼표 [0] 2 2 2" xfId="852"/>
    <cellStyle name="쉼표 [0] 2 3" xfId="853"/>
    <cellStyle name="쉼표 [0] 2 3 2" xfId="854"/>
    <cellStyle name="쉼표 [0] 2 3 3" xfId="855"/>
    <cellStyle name="쉼표 [0] 2 4" xfId="856"/>
    <cellStyle name="쉼표 [0] 2 4 2" xfId="857"/>
    <cellStyle name="쉼표 [0] 2 5" xfId="858"/>
    <cellStyle name="쉼표 [0] 20" xfId="3377"/>
    <cellStyle name="쉼표 [0] 3" xfId="65"/>
    <cellStyle name="쉼표 [0] 3 2" xfId="859"/>
    <cellStyle name="쉼표 [0] 4" xfId="163"/>
    <cellStyle name="쉼표 [0] 4 2" xfId="860"/>
    <cellStyle name="쉼표 [0] 5" xfId="89"/>
    <cellStyle name="쉼표 [0] 5 2" xfId="233"/>
    <cellStyle name="쉼표 [0] 6" xfId="175"/>
    <cellStyle name="쉼표 [0] 6 2" xfId="3378"/>
    <cellStyle name="쉼표 [0] 7" xfId="221"/>
    <cellStyle name="쉼표 [0] 8" xfId="248"/>
    <cellStyle name="쉼표 [0] 9" xfId="263"/>
    <cellStyle name="쉼표 2" xfId="861"/>
    <cellStyle name="쉼표 3" xfId="862"/>
    <cellStyle name="스타일 1" xfId="863"/>
    <cellStyle name="스타일 10" xfId="864"/>
    <cellStyle name="스타일 11" xfId="865"/>
    <cellStyle name="스타일 12" xfId="866"/>
    <cellStyle name="스타일 13" xfId="867"/>
    <cellStyle name="스타일 14" xfId="868"/>
    <cellStyle name="스타일 15" xfId="869"/>
    <cellStyle name="스타일 16" xfId="870"/>
    <cellStyle name="스타일 17" xfId="871"/>
    <cellStyle name="스타일 18" xfId="872"/>
    <cellStyle name="스타일 19" xfId="873"/>
    <cellStyle name="스타일 2" xfId="874"/>
    <cellStyle name="스타일 20" xfId="875"/>
    <cellStyle name="스타일 21" xfId="876"/>
    <cellStyle name="스타일 22" xfId="877"/>
    <cellStyle name="스타일 23" xfId="878"/>
    <cellStyle name="스타일 24" xfId="879"/>
    <cellStyle name="스타일 3" xfId="880"/>
    <cellStyle name="스타일 4" xfId="881"/>
    <cellStyle name="스타일 5" xfId="882"/>
    <cellStyle name="스타일 6" xfId="883"/>
    <cellStyle name="스타일 7" xfId="884"/>
    <cellStyle name="스타일 8" xfId="885"/>
    <cellStyle name="스타일 9" xfId="886"/>
    <cellStyle name="신협" xfId="887"/>
    <cellStyle name="안건회계법인" xfId="888"/>
    <cellStyle name="액제" xfId="889"/>
    <cellStyle name="앰플" xfId="890"/>
    <cellStyle name="연결된 셀" xfId="66" builtinId="24" customBuiltin="1"/>
    <cellStyle name="연결된 셀 2" xfId="67"/>
    <cellStyle name="연결된 셀 3" xfId="164"/>
    <cellStyle name="연결된 셀 4" xfId="101"/>
    <cellStyle name="연결된 셀 5" xfId="222"/>
    <cellStyle name="연고" xfId="891"/>
    <cellStyle name="열 DD)l鬐_x0014_TD thru NOR " xfId="892"/>
    <cellStyle name="열어본 하이퍼링크" xfId="893"/>
    <cellStyle name="요약" xfId="68" builtinId="25" customBuiltin="1"/>
    <cellStyle name="요약 2" xfId="69"/>
    <cellStyle name="요약 3" xfId="165"/>
    <cellStyle name="요약 4" xfId="106"/>
    <cellStyle name="요약 5" xfId="223"/>
    <cellStyle name="원" xfId="894"/>
    <cellStyle name="원_NCF6BB2F" xfId="896"/>
    <cellStyle name="원_손익계산서(05년6월)_2" xfId="895"/>
    <cellStyle name="원통화" xfId="897"/>
    <cellStyle name="유입" xfId="898"/>
    <cellStyle name="이연사업비" xfId="899"/>
    <cellStyle name="一般_GARMENT STEP FORM HK" xfId="900"/>
    <cellStyle name="일반사용" xfId="901"/>
    <cellStyle name="입력" xfId="70" builtinId="20" customBuiltin="1"/>
    <cellStyle name="입력 2" xfId="71"/>
    <cellStyle name="입력 3" xfId="166"/>
    <cellStyle name="입력 4" xfId="98"/>
    <cellStyle name="입력 5" xfId="224"/>
    <cellStyle name="자리수" xfId="902"/>
    <cellStyle name="자리수0" xfId="903"/>
    <cellStyle name="작업일수" xfId="904"/>
    <cellStyle name="장-품경" xfId="905"/>
    <cellStyle name="정" xfId="906"/>
    <cellStyle name="제놀" xfId="907"/>
    <cellStyle name="제목" xfId="72" builtinId="15" customBuiltin="1"/>
    <cellStyle name="제목 1" xfId="73" builtinId="16" customBuiltin="1"/>
    <cellStyle name="제목 1 2" xfId="74"/>
    <cellStyle name="제목 1 3" xfId="168"/>
    <cellStyle name="제목 1 4" xfId="91"/>
    <cellStyle name="제목 1 5" xfId="226"/>
    <cellStyle name="제목 2" xfId="75" builtinId="17" customBuiltin="1"/>
    <cellStyle name="제목 2 2" xfId="76"/>
    <cellStyle name="제목 2 3" xfId="169"/>
    <cellStyle name="제목 2 4" xfId="92"/>
    <cellStyle name="제목 2 5" xfId="227"/>
    <cellStyle name="제목 3" xfId="77" builtinId="18" customBuiltin="1"/>
    <cellStyle name="제목 3 2" xfId="78"/>
    <cellStyle name="제목 3 3" xfId="170"/>
    <cellStyle name="제목 3 4" xfId="93"/>
    <cellStyle name="제목 3 5" xfId="228"/>
    <cellStyle name="제목 4" xfId="79" builtinId="19" customBuiltin="1"/>
    <cellStyle name="제목 4 2" xfId="80"/>
    <cellStyle name="제목 4 3" xfId="171"/>
    <cellStyle name="제목 4 4" xfId="94"/>
    <cellStyle name="제목 4 5" xfId="229"/>
    <cellStyle name="제목 5" xfId="81"/>
    <cellStyle name="제목 6" xfId="167"/>
    <cellStyle name="제목 7" xfId="90"/>
    <cellStyle name="제목 8" xfId="225"/>
    <cellStyle name="제목1" xfId="908"/>
    <cellStyle name="제목2" xfId="909"/>
    <cellStyle name="제조번호" xfId="910"/>
    <cellStyle name="좋은양식" xfId="911"/>
    <cellStyle name="좋음" xfId="82" builtinId="26" customBuiltin="1"/>
    <cellStyle name="좋음 2" xfId="83"/>
    <cellStyle name="좋음 3" xfId="172"/>
    <cellStyle name="좋음 4" xfId="95"/>
    <cellStyle name="좋음 5" xfId="230"/>
    <cellStyle name="注释" xfId="912"/>
    <cellStyle name="증감" xfId="913"/>
    <cellStyle name="지정되지 않음" xfId="914"/>
    <cellStyle name="差" xfId="915"/>
    <cellStyle name="钎霖_惫寇bal" xfId="981"/>
    <cellStyle name="千分位[0]_GARMENT STEP FORM HK" xfId="916"/>
    <cellStyle name="千分位_GARMENT STEP FORM HK" xfId="917"/>
    <cellStyle name="출력" xfId="84" builtinId="21" customBuiltin="1"/>
    <cellStyle name="출력 2" xfId="85"/>
    <cellStyle name="출력 3" xfId="173"/>
    <cellStyle name="출력 4" xfId="99"/>
    <cellStyle name="출력 5" xfId="231"/>
    <cellStyle name="캅셀" xfId="918"/>
    <cellStyle name="콤" xfId="919"/>
    <cellStyle name="콤? [0]" xfId="920"/>
    <cellStyle name="콤Book" xfId="929"/>
    <cellStyle name="콤_x0001_CompObj" xfId="930"/>
    <cellStyle name="콤냡?&lt;_x000f_$??:_x0009_`1_1" xfId="921"/>
    <cellStyle name="콤릈_laroux_2" xfId="922"/>
    <cellStyle name="콤마 [" xfId="923"/>
    <cellStyle name="콤마 [0]" xfId="924"/>
    <cellStyle name="콤마 [2]" xfId="925"/>
    <cellStyle name="콤마[0]" xfId="926"/>
    <cellStyle name="콤마_   " xfId="927"/>
    <cellStyle name="콤마숫자" xfId="928"/>
    <cellStyle name="통" xfId="931"/>
    <cellStyle name="통_5860 위험회피회계손익검토" xfId="932"/>
    <cellStyle name="통_5860 위험회피회계손익검토(0706)" xfId="933"/>
    <cellStyle name="통_617733 외화사채 공정가액위험회피손익 검토" xfId="934"/>
    <cellStyle name="통_현금흐름표자료" xfId="935"/>
    <cellStyle name="통화 [" xfId="936"/>
    <cellStyle name="通貨 [0.00]_00月別売上利益集計" xfId="937"/>
    <cellStyle name="통화 [0] 2" xfId="938"/>
    <cellStyle name="통화 [0] 3" xfId="939"/>
    <cellStyle name="통화 [0ဠ_Model mix1_원가 " xfId="940"/>
    <cellStyle name="通貨_00月別売上利益集計" xfId="941"/>
    <cellStyle name="퍼센트" xfId="942"/>
    <cellStyle name="표" xfId="943"/>
    <cellStyle name="標?_laroux" xfId="944"/>
    <cellStyle name="标题" xfId="971"/>
    <cellStyle name="标题 1" xfId="972"/>
    <cellStyle name="标题 2" xfId="973"/>
    <cellStyle name="标题 3" xfId="974"/>
    <cellStyle name="标题 4" xfId="975"/>
    <cellStyle name="표준" xfId="0" builtinId="0"/>
    <cellStyle name="표준 10" xfId="945"/>
    <cellStyle name="표준 10 2" xfId="3381"/>
    <cellStyle name="표준 11" xfId="946"/>
    <cellStyle name="표준 12" xfId="3375"/>
    <cellStyle name="표준 13" xfId="3380"/>
    <cellStyle name="표준 2" xfId="86"/>
    <cellStyle name="표준 2 2" xfId="265"/>
    <cellStyle name="표준 2 2 2" xfId="947"/>
    <cellStyle name="표준 2 2 2 2" xfId="3382"/>
    <cellStyle name="표준 2 3" xfId="948"/>
    <cellStyle name="표준 2 3 2" xfId="949"/>
    <cellStyle name="표준 2 4" xfId="950"/>
    <cellStyle name="표준 2_(참고)신한은행_연결공시 화면요구사항정의서_1125_ver4.1" xfId="951"/>
    <cellStyle name="표준 3" xfId="87"/>
    <cellStyle name="표준 3 2" xfId="952"/>
    <cellStyle name="표준 4" xfId="131"/>
    <cellStyle name="표준 5" xfId="88"/>
    <cellStyle name="표준 5 2" xfId="232"/>
    <cellStyle name="표준 6" xfId="174"/>
    <cellStyle name="표준 7" xfId="189"/>
    <cellStyle name="표준 8" xfId="247"/>
    <cellStyle name="표준 9" xfId="262"/>
    <cellStyle name="標準_0004予測貸借" xfId="953"/>
    <cellStyle name="표준△서식_NASIGN1" xfId="954"/>
    <cellStyle name="표준1" xfId="955"/>
    <cellStyle name="프로젝트개발UNIT" xfId="956"/>
    <cellStyle name="합산" xfId="957"/>
    <cellStyle name="桁?切り [0.00]_FLCCHECKTOKYO(0106)" xfId="958"/>
    <cellStyle name="桁?切り_FLCCHECKTOKYO(0106)" xfId="959"/>
    <cellStyle name="桁区切り [0.00]_00月別売上利益集計" xfId="960"/>
    <cellStyle name="桁区切り_00月別売上利益集計" xfId="961"/>
    <cellStyle name="解释性文本" xfId="962"/>
    <cellStyle name="行レベル_1_92002役員会" xfId="963"/>
    <cellStyle name="好" xfId="964"/>
    <cellStyle name="貨幣 [0]_GARMENT STEP FORM HK" xfId="965"/>
    <cellStyle name="貨幣_GARMENT STEP FORM HK" xfId="966"/>
    <cellStyle name="화폐기호" xfId="967"/>
    <cellStyle name="화폐기호0" xfId="968"/>
    <cellStyle name="회색테두리" xfId="969"/>
    <cellStyle name="珝?xls]W 공장-품경" xfId="970"/>
    <cellStyle name="汇总" xfId="977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1" tint="4.9989318521683403E-2"/>
    <pageSetUpPr fitToPage="1"/>
  </sheetPr>
  <dimension ref="A1:AI379"/>
  <sheetViews>
    <sheetView showGridLines="0" tabSelected="1" topLeftCell="H1" zoomScale="115" zoomScaleNormal="115" workbookViewId="0">
      <selection activeCell="K248" sqref="K248"/>
    </sheetView>
  </sheetViews>
  <sheetFormatPr defaultRowHeight="12" outlineLevelRow="1"/>
  <cols>
    <col min="1" max="1" width="5.625" style="2" hidden="1" customWidth="1"/>
    <col min="2" max="5" width="2" style="2" hidden="1" customWidth="1"/>
    <col min="6" max="6" width="45.625" style="2" hidden="1" customWidth="1"/>
    <col min="7" max="7" width="6.875" style="2" hidden="1" customWidth="1"/>
    <col min="8" max="8" width="6.875" style="2" customWidth="1"/>
    <col min="9" max="12" width="2" style="2" customWidth="1"/>
    <col min="13" max="13" width="27.375" style="2" customWidth="1"/>
    <col min="14" max="17" width="16" style="1" customWidth="1"/>
    <col min="18" max="18" width="16.25" style="2" customWidth="1"/>
    <col min="19" max="20" width="9" style="2" hidden="1" customWidth="1"/>
    <col min="21" max="21" width="14.875" style="1" hidden="1" customWidth="1"/>
    <col min="22" max="22" width="16.25" style="1" hidden="1" customWidth="1"/>
    <col min="23" max="23" width="12.875" style="2" hidden="1" customWidth="1"/>
    <col min="24" max="24" width="11.5" style="2" hidden="1" customWidth="1"/>
    <col min="25" max="28" width="9" style="2" hidden="1" customWidth="1"/>
    <col min="29" max="29" width="14.875" style="2" hidden="1" customWidth="1"/>
    <col min="30" max="30" width="16.25" style="2" hidden="1" customWidth="1"/>
    <col min="31" max="31" width="12.875" style="2" hidden="1" customWidth="1"/>
    <col min="32" max="32" width="11.5" style="2" hidden="1" customWidth="1"/>
    <col min="33" max="35" width="9" style="2" hidden="1" customWidth="1"/>
    <col min="36" max="38" width="0" style="2" hidden="1" customWidth="1"/>
    <col min="39" max="16384" width="9" style="2"/>
  </cols>
  <sheetData>
    <row r="1" spans="1:24" ht="15" customHeight="1"/>
    <row r="2" spans="1:24" ht="15" customHeight="1">
      <c r="I2" s="175" t="s">
        <v>937</v>
      </c>
      <c r="J2" s="175"/>
      <c r="K2" s="175"/>
      <c r="L2" s="175"/>
      <c r="M2" s="175"/>
      <c r="N2" s="175"/>
      <c r="O2" s="175"/>
      <c r="P2" s="175"/>
      <c r="Q2" s="175"/>
    </row>
    <row r="3" spans="1:24" ht="15" customHeight="1">
      <c r="B3" s="56"/>
      <c r="C3" s="56"/>
      <c r="D3" s="56"/>
      <c r="E3" s="56"/>
      <c r="F3" s="56" t="s">
        <v>213</v>
      </c>
      <c r="I3" s="57"/>
      <c r="J3" s="57"/>
      <c r="K3" s="57"/>
      <c r="L3" s="57"/>
      <c r="M3" s="57"/>
      <c r="N3" s="57"/>
      <c r="O3" s="35"/>
      <c r="P3" s="57"/>
      <c r="Q3" s="35"/>
    </row>
    <row r="4" spans="1:24" ht="15" customHeight="1">
      <c r="B4" s="56"/>
      <c r="C4" s="56"/>
      <c r="D4" s="56"/>
      <c r="E4" s="56"/>
      <c r="F4" s="56" t="s">
        <v>169</v>
      </c>
      <c r="I4" s="58"/>
      <c r="J4" s="58"/>
      <c r="K4" s="58"/>
      <c r="L4" s="58"/>
      <c r="M4" s="58"/>
      <c r="O4" s="60" t="s">
        <v>942</v>
      </c>
      <c r="P4" s="58"/>
      <c r="Q4" s="58"/>
    </row>
    <row r="5" spans="1:24" ht="15" customHeight="1">
      <c r="I5" s="59"/>
      <c r="J5" s="59"/>
      <c r="K5" s="59"/>
      <c r="L5" s="59"/>
      <c r="M5" s="59"/>
      <c r="O5" s="60" t="s">
        <v>943</v>
      </c>
      <c r="P5" s="59"/>
      <c r="Q5" s="59"/>
    </row>
    <row r="6" spans="1:24" ht="15" customHeight="1">
      <c r="B6" s="2" t="s">
        <v>170</v>
      </c>
      <c r="I6" s="2" t="s">
        <v>614</v>
      </c>
      <c r="N6" s="29"/>
      <c r="O6" s="29"/>
      <c r="P6" s="29"/>
      <c r="Q6" s="36" t="s">
        <v>259</v>
      </c>
    </row>
    <row r="7" spans="1:24" ht="15" customHeight="1">
      <c r="A7" s="41"/>
      <c r="B7" s="170"/>
      <c r="C7" s="171"/>
      <c r="D7" s="171"/>
      <c r="E7" s="171"/>
      <c r="F7" s="172"/>
      <c r="I7" s="173" t="s">
        <v>966</v>
      </c>
      <c r="J7" s="174"/>
      <c r="K7" s="174"/>
      <c r="L7" s="174"/>
      <c r="M7" s="174"/>
      <c r="N7" s="168" t="s">
        <v>936</v>
      </c>
      <c r="O7" s="169"/>
      <c r="P7" s="168" t="s">
        <v>687</v>
      </c>
      <c r="Q7" s="169"/>
    </row>
    <row r="8" spans="1:24" ht="15" customHeight="1">
      <c r="B8" s="37" t="s">
        <v>412</v>
      </c>
      <c r="C8" s="38"/>
      <c r="D8" s="38"/>
      <c r="E8" s="38"/>
      <c r="F8" s="48"/>
      <c r="I8" s="37" t="s">
        <v>264</v>
      </c>
      <c r="J8" s="38"/>
      <c r="K8" s="38"/>
      <c r="L8" s="38"/>
      <c r="M8" s="39"/>
      <c r="N8" s="145" t="s">
        <v>0</v>
      </c>
      <c r="O8" s="146" t="s">
        <v>0</v>
      </c>
      <c r="P8" s="145" t="s">
        <v>0</v>
      </c>
      <c r="Q8" s="146" t="s">
        <v>0</v>
      </c>
      <c r="R8" s="1"/>
      <c r="U8" s="1" t="s">
        <v>572</v>
      </c>
      <c r="V8" s="1" t="s">
        <v>0</v>
      </c>
    </row>
    <row r="9" spans="1:24" ht="15" customHeight="1">
      <c r="B9" s="13" t="s">
        <v>413</v>
      </c>
      <c r="C9" s="12"/>
      <c r="D9" s="12"/>
      <c r="E9" s="12"/>
      <c r="F9" s="40"/>
      <c r="I9" s="13" t="s">
        <v>200</v>
      </c>
      <c r="J9" s="12"/>
      <c r="K9" s="12"/>
      <c r="L9" s="12"/>
      <c r="M9" s="23"/>
      <c r="N9" s="143"/>
      <c r="O9" s="147">
        <f>SUM(O10,O26)</f>
        <v>731729261229</v>
      </c>
      <c r="P9" s="143"/>
      <c r="Q9" s="147">
        <v>241548436522</v>
      </c>
      <c r="R9" s="1"/>
      <c r="U9" s="83"/>
      <c r="V9" s="84">
        <v>239756480669.47943</v>
      </c>
      <c r="W9" s="85">
        <f t="shared" ref="W9" si="0">IFERROR(N9-U9,0)</f>
        <v>0</v>
      </c>
      <c r="X9" s="86">
        <f t="shared" ref="X9" si="1">IFERROR(O9-V9,0)</f>
        <v>491972780559.52057</v>
      </c>
    </row>
    <row r="10" spans="1:24" ht="15" customHeight="1">
      <c r="B10" s="13"/>
      <c r="C10" s="12" t="s">
        <v>414</v>
      </c>
      <c r="D10" s="12"/>
      <c r="E10" s="12"/>
      <c r="F10" s="40"/>
      <c r="I10" s="13"/>
      <c r="J10" s="12" t="s">
        <v>257</v>
      </c>
      <c r="K10" s="12"/>
      <c r="L10" s="12"/>
      <c r="M10" s="23"/>
      <c r="N10" s="143"/>
      <c r="O10" s="147">
        <f>SUM(N11:N14,N24:N25)</f>
        <v>57299933231</v>
      </c>
      <c r="P10" s="143"/>
      <c r="Q10" s="147">
        <v>18081438079</v>
      </c>
      <c r="R10" s="1"/>
      <c r="U10" s="87"/>
      <c r="V10" s="34">
        <v>7416123409.4794464</v>
      </c>
      <c r="W10" s="88">
        <f t="shared" ref="W10" si="2">IFERROR(N10-U10,0)</f>
        <v>0</v>
      </c>
      <c r="X10" s="89">
        <f t="shared" ref="X10" si="3">IFERROR(O10-V10,0)</f>
        <v>49883809821.520554</v>
      </c>
    </row>
    <row r="11" spans="1:24" ht="15" customHeight="1">
      <c r="B11" s="13"/>
      <c r="C11" s="12"/>
      <c r="D11" s="12" t="s">
        <v>415</v>
      </c>
      <c r="E11" s="12"/>
      <c r="F11" s="40"/>
      <c r="I11" s="13"/>
      <c r="J11" s="12"/>
      <c r="K11" s="12" t="s">
        <v>32</v>
      </c>
      <c r="L11" s="12"/>
      <c r="M11" s="23"/>
      <c r="N11" s="143">
        <v>0</v>
      </c>
      <c r="O11" s="147"/>
      <c r="P11" s="143">
        <v>0</v>
      </c>
      <c r="Q11" s="147"/>
      <c r="R11" s="1"/>
      <c r="U11" s="87">
        <v>0</v>
      </c>
      <c r="V11" s="34"/>
      <c r="W11" s="88">
        <f t="shared" ref="W11" si="4">IFERROR(N11-U11,0)</f>
        <v>0</v>
      </c>
      <c r="X11" s="89">
        <f t="shared" ref="X11" si="5">IFERROR(O11-V11,0)</f>
        <v>0</v>
      </c>
    </row>
    <row r="12" spans="1:24" ht="15" customHeight="1">
      <c r="B12" s="13"/>
      <c r="C12" s="12"/>
      <c r="D12" s="12" t="s">
        <v>416</v>
      </c>
      <c r="E12" s="12"/>
      <c r="F12" s="40"/>
      <c r="I12" s="13"/>
      <c r="J12" s="12"/>
      <c r="K12" s="12" t="s">
        <v>165</v>
      </c>
      <c r="L12" s="12"/>
      <c r="M12" s="23"/>
      <c r="N12" s="143">
        <v>3524314103</v>
      </c>
      <c r="O12" s="147"/>
      <c r="P12" s="143">
        <v>2856551094</v>
      </c>
      <c r="Q12" s="147"/>
      <c r="R12" s="1"/>
      <c r="U12" s="87">
        <v>1064595241.4794464</v>
      </c>
      <c r="V12" s="34"/>
      <c r="W12" s="88">
        <f t="shared" ref="W12:W49" si="6">IFERROR(N12-U12,0)</f>
        <v>2459718861.5205536</v>
      </c>
      <c r="X12" s="89">
        <f t="shared" ref="X12:X49" si="7">IFERROR(O12-V12,0)</f>
        <v>0</v>
      </c>
    </row>
    <row r="13" spans="1:24" ht="15" customHeight="1">
      <c r="B13" s="13"/>
      <c r="C13" s="12"/>
      <c r="D13" s="12" t="s">
        <v>417</v>
      </c>
      <c r="E13" s="12"/>
      <c r="F13" s="40"/>
      <c r="I13" s="13"/>
      <c r="J13" s="12"/>
      <c r="K13" s="12" t="s">
        <v>166</v>
      </c>
      <c r="L13" s="12"/>
      <c r="M13" s="23"/>
      <c r="N13" s="143">
        <v>743729649</v>
      </c>
      <c r="O13" s="147"/>
      <c r="P13" s="143">
        <v>851528168</v>
      </c>
      <c r="Q13" s="147"/>
      <c r="R13" s="1"/>
      <c r="U13" s="87">
        <v>851528168</v>
      </c>
      <c r="V13" s="34"/>
      <c r="W13" s="88">
        <f t="shared" si="6"/>
        <v>-107798519</v>
      </c>
      <c r="X13" s="89">
        <f t="shared" si="7"/>
        <v>0</v>
      </c>
    </row>
    <row r="14" spans="1:24" ht="15" customHeight="1">
      <c r="B14" s="13"/>
      <c r="C14" s="12"/>
      <c r="D14" s="12" t="s">
        <v>418</v>
      </c>
      <c r="E14" s="12"/>
      <c r="F14" s="40"/>
      <c r="I14" s="13"/>
      <c r="J14" s="12"/>
      <c r="K14" s="12" t="s">
        <v>167</v>
      </c>
      <c r="L14" s="12"/>
      <c r="M14" s="23"/>
      <c r="N14" s="148">
        <f>SUM(N15,N18)</f>
        <v>9731889479</v>
      </c>
      <c r="O14" s="147"/>
      <c r="P14" s="143">
        <v>8873358817</v>
      </c>
      <c r="Q14" s="147"/>
      <c r="R14" s="1"/>
      <c r="U14" s="87"/>
      <c r="V14" s="34"/>
      <c r="W14" s="88">
        <f t="shared" si="6"/>
        <v>9731889479</v>
      </c>
      <c r="X14" s="89">
        <f t="shared" si="7"/>
        <v>0</v>
      </c>
    </row>
    <row r="15" spans="1:24" ht="15" customHeight="1">
      <c r="B15" s="46"/>
      <c r="C15" s="47"/>
      <c r="D15" s="47"/>
      <c r="E15" s="47" t="s">
        <v>699</v>
      </c>
      <c r="F15" s="49"/>
      <c r="I15" s="13"/>
      <c r="J15" s="12"/>
      <c r="K15" s="12"/>
      <c r="L15" s="12" t="s">
        <v>699</v>
      </c>
      <c r="M15" s="23"/>
      <c r="N15" s="148">
        <f>SUM(N16:N17)</f>
        <v>8553647432</v>
      </c>
      <c r="O15" s="147"/>
      <c r="P15" s="143">
        <v>6792449712</v>
      </c>
      <c r="Q15" s="147"/>
      <c r="R15" s="1"/>
      <c r="U15" s="87"/>
      <c r="V15" s="34"/>
      <c r="W15" s="88"/>
      <c r="X15" s="89"/>
    </row>
    <row r="16" spans="1:24" ht="15" customHeight="1">
      <c r="B16" s="46"/>
      <c r="C16" s="47"/>
      <c r="D16" s="47"/>
      <c r="E16" s="47"/>
      <c r="F16" s="49" t="s">
        <v>700</v>
      </c>
      <c r="I16" s="13"/>
      <c r="J16" s="12"/>
      <c r="K16" s="12"/>
      <c r="L16" s="12"/>
      <c r="M16" s="23" t="s">
        <v>700</v>
      </c>
      <c r="N16" s="143">
        <v>7292346535</v>
      </c>
      <c r="O16" s="147"/>
      <c r="P16" s="143">
        <v>2347099889</v>
      </c>
      <c r="Q16" s="147"/>
      <c r="R16" s="1"/>
      <c r="U16" s="87"/>
      <c r="V16" s="34"/>
      <c r="W16" s="88"/>
      <c r="X16" s="89"/>
    </row>
    <row r="17" spans="2:24" ht="15" customHeight="1">
      <c r="B17" s="46"/>
      <c r="C17" s="47"/>
      <c r="D17" s="47"/>
      <c r="E17" s="47"/>
      <c r="F17" s="49" t="s">
        <v>701</v>
      </c>
      <c r="I17" s="13"/>
      <c r="J17" s="12"/>
      <c r="K17" s="12"/>
      <c r="L17" s="12"/>
      <c r="M17" s="23" t="s">
        <v>701</v>
      </c>
      <c r="N17" s="143">
        <v>1261300897</v>
      </c>
      <c r="O17" s="147"/>
      <c r="P17" s="143">
        <v>4445349823</v>
      </c>
      <c r="Q17" s="147"/>
      <c r="R17" s="1"/>
      <c r="U17" s="87"/>
      <c r="V17" s="34"/>
      <c r="W17" s="88"/>
      <c r="X17" s="89"/>
    </row>
    <row r="18" spans="2:24" ht="15" customHeight="1">
      <c r="B18" s="46"/>
      <c r="C18" s="47"/>
      <c r="D18" s="47"/>
      <c r="E18" s="47" t="s">
        <v>702</v>
      </c>
      <c r="F18" s="49"/>
      <c r="I18" s="13"/>
      <c r="J18" s="12"/>
      <c r="K18" s="12"/>
      <c r="L18" s="12" t="s">
        <v>702</v>
      </c>
      <c r="M18" s="23"/>
      <c r="N18" s="148">
        <f>SUM(N19:N23)</f>
        <v>1178242047</v>
      </c>
      <c r="O18" s="147"/>
      <c r="P18" s="143">
        <v>2080909105</v>
      </c>
      <c r="Q18" s="147"/>
      <c r="R18" s="1"/>
      <c r="U18" s="87"/>
      <c r="V18" s="34"/>
      <c r="W18" s="88"/>
      <c r="X18" s="89"/>
    </row>
    <row r="19" spans="2:24" ht="15" customHeight="1">
      <c r="B19" s="46"/>
      <c r="C19" s="47"/>
      <c r="D19" s="47"/>
      <c r="E19" s="47"/>
      <c r="F19" s="49" t="s">
        <v>703</v>
      </c>
      <c r="I19" s="13"/>
      <c r="J19" s="12"/>
      <c r="K19" s="12"/>
      <c r="L19" s="12"/>
      <c r="M19" s="23" t="s">
        <v>703</v>
      </c>
      <c r="N19" s="143">
        <v>0</v>
      </c>
      <c r="O19" s="147"/>
      <c r="P19" s="143">
        <v>6916607</v>
      </c>
      <c r="Q19" s="147"/>
      <c r="R19" s="1"/>
      <c r="U19" s="87"/>
      <c r="V19" s="34"/>
      <c r="W19" s="88"/>
      <c r="X19" s="89"/>
    </row>
    <row r="20" spans="2:24" ht="15" customHeight="1">
      <c r="B20" s="46"/>
      <c r="C20" s="47"/>
      <c r="D20" s="47"/>
      <c r="E20" s="47"/>
      <c r="F20" s="49" t="s">
        <v>704</v>
      </c>
      <c r="I20" s="13"/>
      <c r="J20" s="12"/>
      <c r="K20" s="12"/>
      <c r="L20" s="12"/>
      <c r="M20" s="23" t="s">
        <v>704</v>
      </c>
      <c r="N20" s="143">
        <v>11297400</v>
      </c>
      <c r="O20" s="147"/>
      <c r="P20" s="143">
        <v>192485650</v>
      </c>
      <c r="Q20" s="147"/>
      <c r="R20" s="1"/>
      <c r="U20" s="87"/>
      <c r="V20" s="34"/>
      <c r="W20" s="88"/>
      <c r="X20" s="89"/>
    </row>
    <row r="21" spans="2:24" ht="15" customHeight="1">
      <c r="B21" s="46"/>
      <c r="C21" s="47"/>
      <c r="D21" s="47"/>
      <c r="E21" s="47"/>
      <c r="F21" s="49" t="s">
        <v>705</v>
      </c>
      <c r="I21" s="13"/>
      <c r="J21" s="12"/>
      <c r="K21" s="12"/>
      <c r="L21" s="12"/>
      <c r="M21" s="23" t="s">
        <v>705</v>
      </c>
      <c r="N21" s="143">
        <v>899406030</v>
      </c>
      <c r="O21" s="147"/>
      <c r="P21" s="143">
        <v>834263668</v>
      </c>
      <c r="Q21" s="147"/>
      <c r="R21" s="1"/>
      <c r="U21" s="87"/>
      <c r="V21" s="34"/>
      <c r="W21" s="88"/>
      <c r="X21" s="89"/>
    </row>
    <row r="22" spans="2:24" ht="15" customHeight="1">
      <c r="B22" s="46"/>
      <c r="C22" s="47"/>
      <c r="D22" s="47"/>
      <c r="E22" s="47"/>
      <c r="F22" s="49" t="s">
        <v>706</v>
      </c>
      <c r="I22" s="13"/>
      <c r="J22" s="12"/>
      <c r="K22" s="12"/>
      <c r="L22" s="12"/>
      <c r="M22" s="23" t="s">
        <v>706</v>
      </c>
      <c r="N22" s="143">
        <v>267538617</v>
      </c>
      <c r="O22" s="147"/>
      <c r="P22" s="143">
        <v>502700944</v>
      </c>
      <c r="Q22" s="147"/>
      <c r="R22" s="1"/>
      <c r="U22" s="87"/>
      <c r="V22" s="34"/>
      <c r="W22" s="88"/>
      <c r="X22" s="89"/>
    </row>
    <row r="23" spans="2:24" ht="15" customHeight="1">
      <c r="B23" s="46"/>
      <c r="C23" s="47"/>
      <c r="D23" s="47"/>
      <c r="E23" s="47"/>
      <c r="F23" s="49" t="s">
        <v>707</v>
      </c>
      <c r="I23" s="13"/>
      <c r="J23" s="12"/>
      <c r="K23" s="12"/>
      <c r="L23" s="12"/>
      <c r="M23" s="23" t="s">
        <v>707</v>
      </c>
      <c r="N23" s="143">
        <v>0</v>
      </c>
      <c r="O23" s="147"/>
      <c r="P23" s="143">
        <v>544542236</v>
      </c>
      <c r="Q23" s="147"/>
      <c r="R23" s="1"/>
      <c r="U23" s="87"/>
      <c r="V23" s="34"/>
      <c r="W23" s="88"/>
      <c r="X23" s="89"/>
    </row>
    <row r="24" spans="2:24" ht="15" customHeight="1">
      <c r="B24" s="13"/>
      <c r="C24" s="12"/>
      <c r="D24" s="12" t="s">
        <v>419</v>
      </c>
      <c r="E24" s="12"/>
      <c r="F24" s="40"/>
      <c r="I24" s="13"/>
      <c r="J24" s="12"/>
      <c r="K24" s="12" t="s">
        <v>196</v>
      </c>
      <c r="L24" s="12"/>
      <c r="M24" s="23"/>
      <c r="N24" s="143">
        <v>23300000000</v>
      </c>
      <c r="O24" s="147"/>
      <c r="P24" s="143">
        <v>5500000000</v>
      </c>
      <c r="Q24" s="147"/>
      <c r="R24" s="1"/>
      <c r="U24" s="87">
        <v>5500000000</v>
      </c>
      <c r="V24" s="34"/>
      <c r="W24" s="88">
        <f t="shared" si="6"/>
        <v>17800000000</v>
      </c>
      <c r="X24" s="89">
        <f t="shared" si="7"/>
        <v>0</v>
      </c>
    </row>
    <row r="25" spans="2:24" ht="15" customHeight="1">
      <c r="B25" s="13"/>
      <c r="C25" s="12"/>
      <c r="D25" s="12"/>
      <c r="E25" s="12"/>
      <c r="F25" s="40"/>
      <c r="I25" s="13"/>
      <c r="J25" s="12"/>
      <c r="K25" s="12" t="s">
        <v>935</v>
      </c>
      <c r="L25" s="12"/>
      <c r="M25" s="23"/>
      <c r="N25" s="143">
        <v>20000000000</v>
      </c>
      <c r="O25" s="147"/>
      <c r="P25" s="143"/>
      <c r="Q25" s="147"/>
      <c r="R25" s="1"/>
      <c r="U25" s="87"/>
      <c r="V25" s="34"/>
      <c r="W25" s="88"/>
      <c r="X25" s="89"/>
    </row>
    <row r="26" spans="2:24" ht="15" customHeight="1">
      <c r="B26" s="13"/>
      <c r="C26" s="12" t="s">
        <v>171</v>
      </c>
      <c r="D26" s="12"/>
      <c r="E26" s="12"/>
      <c r="F26" s="40"/>
      <c r="I26" s="13"/>
      <c r="J26" s="12" t="s">
        <v>33</v>
      </c>
      <c r="K26" s="12"/>
      <c r="L26" s="12"/>
      <c r="M26" s="23"/>
      <c r="N26" s="143"/>
      <c r="O26" s="147">
        <f>SUM(N27,N30,N32,N33,N45,N46,N47,N60,N61,N37,N42)</f>
        <v>674429327998</v>
      </c>
      <c r="P26" s="143"/>
      <c r="Q26" s="147">
        <v>223466998443</v>
      </c>
      <c r="R26" s="1"/>
      <c r="U26" s="87"/>
      <c r="V26" s="34">
        <v>232340357260</v>
      </c>
      <c r="W26" s="88">
        <f t="shared" si="6"/>
        <v>0</v>
      </c>
      <c r="X26" s="89">
        <f t="shared" si="7"/>
        <v>442088970738</v>
      </c>
    </row>
    <row r="27" spans="2:24" ht="15" customHeight="1">
      <c r="B27" s="13"/>
      <c r="C27" s="12"/>
      <c r="D27" s="12" t="s">
        <v>172</v>
      </c>
      <c r="E27" s="12"/>
      <c r="F27" s="40"/>
      <c r="I27" s="13"/>
      <c r="J27" s="12"/>
      <c r="K27" s="12" t="s">
        <v>34</v>
      </c>
      <c r="L27" s="12"/>
      <c r="M27" s="23"/>
      <c r="N27" s="148">
        <f>SUM(N28:N29)</f>
        <v>6708931000</v>
      </c>
      <c r="O27" s="147"/>
      <c r="P27" s="148">
        <v>0</v>
      </c>
      <c r="Q27" s="147"/>
      <c r="R27" s="1"/>
      <c r="U27" s="87">
        <v>0</v>
      </c>
      <c r="V27" s="34"/>
      <c r="W27" s="88">
        <f t="shared" si="6"/>
        <v>6708931000</v>
      </c>
      <c r="X27" s="89">
        <f t="shared" si="7"/>
        <v>0</v>
      </c>
    </row>
    <row r="28" spans="2:24" ht="15" customHeight="1">
      <c r="B28" s="46"/>
      <c r="C28" s="47"/>
      <c r="D28" s="47"/>
      <c r="E28" s="47" t="s">
        <v>147</v>
      </c>
      <c r="F28" s="49"/>
      <c r="I28" s="13"/>
      <c r="J28" s="12"/>
      <c r="K28" s="12"/>
      <c r="L28" s="12" t="s">
        <v>147</v>
      </c>
      <c r="M28" s="23"/>
      <c r="N28" s="148">
        <v>6708931000</v>
      </c>
      <c r="O28" s="147"/>
      <c r="P28" s="148">
        <v>0</v>
      </c>
      <c r="Q28" s="147"/>
      <c r="R28" s="1"/>
      <c r="U28" s="87">
        <v>0</v>
      </c>
      <c r="V28" s="34"/>
      <c r="W28" s="88">
        <f t="shared" si="6"/>
        <v>6708931000</v>
      </c>
      <c r="X28" s="89">
        <f t="shared" si="7"/>
        <v>0</v>
      </c>
    </row>
    <row r="29" spans="2:24" ht="15" customHeight="1">
      <c r="B29" s="46"/>
      <c r="C29" s="47"/>
      <c r="D29" s="47"/>
      <c r="E29" s="47" t="s">
        <v>420</v>
      </c>
      <c r="F29" s="49"/>
      <c r="I29" s="13"/>
      <c r="J29" s="12"/>
      <c r="K29" s="12"/>
      <c r="L29" s="12" t="s">
        <v>173</v>
      </c>
      <c r="M29" s="23"/>
      <c r="N29" s="148">
        <v>0</v>
      </c>
      <c r="O29" s="147"/>
      <c r="P29" s="148">
        <v>0</v>
      </c>
      <c r="Q29" s="147"/>
      <c r="R29" s="1"/>
      <c r="U29" s="87">
        <v>0</v>
      </c>
      <c r="V29" s="34"/>
      <c r="W29" s="88">
        <f t="shared" si="6"/>
        <v>0</v>
      </c>
      <c r="X29" s="89">
        <f t="shared" si="7"/>
        <v>0</v>
      </c>
    </row>
    <row r="30" spans="2:24" ht="15" customHeight="1">
      <c r="B30" s="13"/>
      <c r="C30" s="12"/>
      <c r="D30" s="12" t="s">
        <v>421</v>
      </c>
      <c r="E30" s="12"/>
      <c r="F30" s="40"/>
      <c r="I30" s="13"/>
      <c r="J30" s="12"/>
      <c r="K30" s="12" t="s">
        <v>35</v>
      </c>
      <c r="L30" s="12"/>
      <c r="M30" s="23"/>
      <c r="N30" s="143">
        <f>N31</f>
        <v>53075147933</v>
      </c>
      <c r="O30" s="147"/>
      <c r="P30" s="143">
        <v>1077637142</v>
      </c>
      <c r="Q30" s="147"/>
      <c r="R30" s="1"/>
      <c r="U30" s="87">
        <v>1077637142</v>
      </c>
      <c r="V30" s="34"/>
      <c r="W30" s="88">
        <f t="shared" si="6"/>
        <v>51997510791</v>
      </c>
      <c r="X30" s="89">
        <f t="shared" si="7"/>
        <v>0</v>
      </c>
    </row>
    <row r="31" spans="2:24" ht="15" customHeight="1">
      <c r="B31" s="46"/>
      <c r="C31" s="47"/>
      <c r="D31" s="47"/>
      <c r="E31" s="47" t="s">
        <v>422</v>
      </c>
      <c r="F31" s="49"/>
      <c r="I31" s="13"/>
      <c r="J31" s="12"/>
      <c r="K31" s="12"/>
      <c r="L31" s="12" t="s">
        <v>36</v>
      </c>
      <c r="M31" s="23"/>
      <c r="N31" s="143">
        <v>53075147933</v>
      </c>
      <c r="O31" s="147"/>
      <c r="P31" s="143">
        <v>1077637142</v>
      </c>
      <c r="Q31" s="147"/>
      <c r="R31" s="1"/>
      <c r="U31" s="87">
        <v>1077637142</v>
      </c>
      <c r="V31" s="34"/>
      <c r="W31" s="88">
        <f t="shared" si="6"/>
        <v>51997510791</v>
      </c>
      <c r="X31" s="89">
        <f t="shared" si="7"/>
        <v>0</v>
      </c>
    </row>
    <row r="32" spans="2:24" ht="15" customHeight="1">
      <c r="B32" s="13"/>
      <c r="C32" s="12"/>
      <c r="D32" s="12" t="s">
        <v>423</v>
      </c>
      <c r="E32" s="12"/>
      <c r="F32" s="40"/>
      <c r="I32" s="13"/>
      <c r="J32" s="12"/>
      <c r="K32" s="12" t="s">
        <v>143</v>
      </c>
      <c r="L32" s="12"/>
      <c r="M32" s="23"/>
      <c r="N32" s="143">
        <v>417894879765</v>
      </c>
      <c r="O32" s="147"/>
      <c r="P32" s="143">
        <v>57500000000</v>
      </c>
      <c r="Q32" s="147"/>
      <c r="R32" s="1"/>
      <c r="U32" s="87">
        <v>57500000000</v>
      </c>
      <c r="V32" s="34"/>
      <c r="W32" s="88">
        <f t="shared" si="6"/>
        <v>360394879765</v>
      </c>
      <c r="X32" s="89">
        <f t="shared" si="7"/>
        <v>0</v>
      </c>
    </row>
    <row r="33" spans="2:24" ht="15" customHeight="1">
      <c r="B33" s="13"/>
      <c r="C33" s="12"/>
      <c r="D33" s="12" t="s">
        <v>424</v>
      </c>
      <c r="E33" s="12"/>
      <c r="F33" s="40"/>
      <c r="I33" s="13"/>
      <c r="J33" s="12"/>
      <c r="K33" s="12" t="s">
        <v>144</v>
      </c>
      <c r="L33" s="12"/>
      <c r="M33" s="23"/>
      <c r="N33" s="143">
        <f>SUM(N34)</f>
        <v>87472742925</v>
      </c>
      <c r="O33" s="147"/>
      <c r="P33" s="143">
        <v>55089448944</v>
      </c>
      <c r="Q33" s="147"/>
      <c r="R33" s="1"/>
      <c r="U33" s="87">
        <v>61881898656</v>
      </c>
      <c r="V33" s="34"/>
      <c r="W33" s="88">
        <f t="shared" si="6"/>
        <v>25590844269</v>
      </c>
      <c r="X33" s="89">
        <f t="shared" si="7"/>
        <v>0</v>
      </c>
    </row>
    <row r="34" spans="2:24" ht="15" customHeight="1">
      <c r="B34" s="46"/>
      <c r="C34" s="47"/>
      <c r="D34" s="47"/>
      <c r="E34" s="47" t="s">
        <v>39</v>
      </c>
      <c r="F34" s="49"/>
      <c r="I34" s="13"/>
      <c r="J34" s="12"/>
      <c r="K34" s="12"/>
      <c r="L34" s="12" t="s">
        <v>39</v>
      </c>
      <c r="M34" s="23"/>
      <c r="N34" s="143">
        <f>SUM(N35:N36)</f>
        <v>87472742925</v>
      </c>
      <c r="O34" s="147"/>
      <c r="P34" s="143">
        <v>55089448944</v>
      </c>
      <c r="Q34" s="147"/>
      <c r="R34" s="1"/>
      <c r="U34" s="87">
        <v>55089448944</v>
      </c>
      <c r="V34" s="34"/>
      <c r="W34" s="88">
        <f t="shared" si="6"/>
        <v>32383293981</v>
      </c>
      <c r="X34" s="89">
        <f t="shared" si="7"/>
        <v>0</v>
      </c>
    </row>
    <row r="35" spans="2:24" ht="15" customHeight="1">
      <c r="B35" s="46"/>
      <c r="C35" s="47"/>
      <c r="D35" s="47"/>
      <c r="E35" s="47"/>
      <c r="F35" s="49" t="s">
        <v>40</v>
      </c>
      <c r="I35" s="13"/>
      <c r="J35" s="12"/>
      <c r="K35" s="12"/>
      <c r="L35" s="12"/>
      <c r="M35" s="23" t="s">
        <v>40</v>
      </c>
      <c r="N35" s="149">
        <v>57292395217</v>
      </c>
      <c r="O35" s="147"/>
      <c r="P35" s="143">
        <v>32365067995</v>
      </c>
      <c r="Q35" s="147"/>
      <c r="R35" s="1"/>
      <c r="U35" s="87">
        <v>32365067995</v>
      </c>
      <c r="V35" s="34"/>
      <c r="W35" s="88">
        <f t="shared" si="6"/>
        <v>24927327222</v>
      </c>
      <c r="X35" s="89">
        <f t="shared" si="7"/>
        <v>0</v>
      </c>
    </row>
    <row r="36" spans="2:24" ht="15" customHeight="1">
      <c r="B36" s="46"/>
      <c r="C36" s="47"/>
      <c r="D36" s="47"/>
      <c r="E36" s="47"/>
      <c r="F36" s="49" t="s">
        <v>41</v>
      </c>
      <c r="I36" s="13"/>
      <c r="J36" s="12"/>
      <c r="K36" s="12"/>
      <c r="L36" s="12"/>
      <c r="M36" s="23" t="s">
        <v>41</v>
      </c>
      <c r="N36" s="149">
        <v>30180347708</v>
      </c>
      <c r="O36" s="147"/>
      <c r="P36" s="143">
        <v>22724380949</v>
      </c>
      <c r="Q36" s="147"/>
      <c r="R36" s="1"/>
      <c r="U36" s="87">
        <v>22724380949</v>
      </c>
      <c r="V36" s="34"/>
      <c r="W36" s="88">
        <f t="shared" si="6"/>
        <v>7455966759</v>
      </c>
      <c r="X36" s="89">
        <f t="shared" si="7"/>
        <v>0</v>
      </c>
    </row>
    <row r="37" spans="2:24" ht="15" customHeight="1">
      <c r="B37" s="13"/>
      <c r="C37" s="12"/>
      <c r="D37" s="12" t="s">
        <v>375</v>
      </c>
      <c r="E37" s="12"/>
      <c r="F37" s="40"/>
      <c r="I37" s="13"/>
      <c r="J37" s="12"/>
      <c r="K37" s="12" t="s">
        <v>221</v>
      </c>
      <c r="L37" s="12"/>
      <c r="M37" s="23"/>
      <c r="N37" s="143">
        <f>SUM(N38,N40)</f>
        <v>38000000000</v>
      </c>
      <c r="O37" s="147"/>
      <c r="P37" s="143">
        <v>53000000000</v>
      </c>
      <c r="Q37" s="147"/>
      <c r="R37" s="1"/>
      <c r="U37" s="87">
        <v>53000000000</v>
      </c>
      <c r="V37" s="34"/>
      <c r="W37" s="88">
        <f t="shared" si="6"/>
        <v>-15000000000</v>
      </c>
      <c r="X37" s="89">
        <f t="shared" si="7"/>
        <v>0</v>
      </c>
    </row>
    <row r="38" spans="2:24" ht="15" customHeight="1">
      <c r="B38" s="46"/>
      <c r="C38" s="47"/>
      <c r="D38" s="47"/>
      <c r="E38" s="47" t="s">
        <v>38</v>
      </c>
      <c r="F38" s="49"/>
      <c r="I38" s="13"/>
      <c r="J38" s="12"/>
      <c r="K38" s="12"/>
      <c r="L38" s="12" t="s">
        <v>222</v>
      </c>
      <c r="M38" s="23"/>
      <c r="N38" s="143">
        <f>SUM(N39)</f>
        <v>0</v>
      </c>
      <c r="O38" s="147"/>
      <c r="P38" s="143">
        <v>10000000000</v>
      </c>
      <c r="Q38" s="147"/>
      <c r="R38" s="1"/>
      <c r="U38" s="87">
        <v>10000000000</v>
      </c>
      <c r="V38" s="34"/>
      <c r="W38" s="88">
        <f t="shared" si="6"/>
        <v>-10000000000</v>
      </c>
      <c r="X38" s="89">
        <f t="shared" si="7"/>
        <v>0</v>
      </c>
    </row>
    <row r="39" spans="2:24" ht="15" customHeight="1">
      <c r="B39" s="46"/>
      <c r="C39" s="47"/>
      <c r="D39" s="47"/>
      <c r="E39" s="47"/>
      <c r="F39" s="49" t="s">
        <v>150</v>
      </c>
      <c r="I39" s="13"/>
      <c r="J39" s="12"/>
      <c r="K39" s="12"/>
      <c r="L39" s="12"/>
      <c r="M39" s="23" t="s">
        <v>223</v>
      </c>
      <c r="N39" s="143"/>
      <c r="O39" s="147"/>
      <c r="P39" s="143">
        <v>10000000000</v>
      </c>
      <c r="Q39" s="147"/>
      <c r="R39" s="1"/>
      <c r="U39" s="87">
        <v>10000000000</v>
      </c>
      <c r="V39" s="34"/>
      <c r="W39" s="88">
        <f t="shared" si="6"/>
        <v>-10000000000</v>
      </c>
      <c r="X39" s="89">
        <f t="shared" si="7"/>
        <v>0</v>
      </c>
    </row>
    <row r="40" spans="2:24" ht="15" customHeight="1">
      <c r="B40" s="46"/>
      <c r="C40" s="47"/>
      <c r="D40" s="47"/>
      <c r="E40" s="47" t="s">
        <v>615</v>
      </c>
      <c r="F40" s="49"/>
      <c r="I40" s="13"/>
      <c r="J40" s="12"/>
      <c r="K40" s="12"/>
      <c r="L40" s="12" t="s">
        <v>360</v>
      </c>
      <c r="M40" s="23"/>
      <c r="N40" s="143">
        <f>SUM(N41)</f>
        <v>38000000000</v>
      </c>
      <c r="O40" s="147"/>
      <c r="P40" s="143">
        <v>43000000000</v>
      </c>
      <c r="Q40" s="147"/>
      <c r="R40" s="1"/>
      <c r="U40" s="87">
        <v>43000000000</v>
      </c>
      <c r="V40" s="34"/>
      <c r="W40" s="88">
        <f t="shared" si="6"/>
        <v>-5000000000</v>
      </c>
      <c r="X40" s="89">
        <f t="shared" si="7"/>
        <v>0</v>
      </c>
    </row>
    <row r="41" spans="2:24" ht="15" customHeight="1">
      <c r="B41" s="46"/>
      <c r="C41" s="47"/>
      <c r="D41" s="47"/>
      <c r="E41" s="47"/>
      <c r="F41" s="49" t="s">
        <v>616</v>
      </c>
      <c r="I41" s="13"/>
      <c r="J41" s="12"/>
      <c r="K41" s="12"/>
      <c r="L41" s="12"/>
      <c r="M41" s="23" t="s">
        <v>361</v>
      </c>
      <c r="N41" s="143">
        <v>38000000000</v>
      </c>
      <c r="O41" s="147"/>
      <c r="P41" s="143">
        <v>43000000000</v>
      </c>
      <c r="Q41" s="147"/>
      <c r="R41" s="1"/>
      <c r="U41" s="87">
        <v>43000000000</v>
      </c>
      <c r="V41" s="34"/>
      <c r="W41" s="88">
        <f t="shared" si="6"/>
        <v>-5000000000</v>
      </c>
      <c r="X41" s="89">
        <f t="shared" si="7"/>
        <v>0</v>
      </c>
    </row>
    <row r="42" spans="2:24" ht="15" customHeight="1">
      <c r="B42" s="13"/>
      <c r="C42" s="12"/>
      <c r="D42" s="12" t="s">
        <v>676</v>
      </c>
      <c r="E42" s="12"/>
      <c r="F42" s="40"/>
      <c r="I42" s="13"/>
      <c r="J42" s="12"/>
      <c r="K42" s="12" t="s">
        <v>665</v>
      </c>
      <c r="L42" s="12"/>
      <c r="M42" s="23"/>
      <c r="N42" s="143">
        <f>SUM(N43:N44)</f>
        <v>11463421119</v>
      </c>
      <c r="O42" s="147"/>
      <c r="P42" s="143">
        <v>3117705830</v>
      </c>
      <c r="Q42" s="147"/>
      <c r="R42" s="1"/>
      <c r="U42" s="87">
        <v>3117705830</v>
      </c>
      <c r="V42" s="34"/>
      <c r="W42" s="88">
        <f t="shared" si="6"/>
        <v>8345715289</v>
      </c>
      <c r="X42" s="89">
        <f t="shared" si="7"/>
        <v>0</v>
      </c>
    </row>
    <row r="43" spans="2:24" ht="15" customHeight="1">
      <c r="B43" s="46"/>
      <c r="C43" s="47"/>
      <c r="D43" s="47"/>
      <c r="E43" s="47" t="s">
        <v>666</v>
      </c>
      <c r="F43" s="49"/>
      <c r="I43" s="13"/>
      <c r="J43" s="12"/>
      <c r="K43" s="12"/>
      <c r="L43" s="12" t="s">
        <v>666</v>
      </c>
      <c r="M43" s="23"/>
      <c r="N43" s="143">
        <v>5500000000</v>
      </c>
      <c r="O43" s="147"/>
      <c r="P43" s="143">
        <v>2700000000</v>
      </c>
      <c r="Q43" s="147"/>
      <c r="R43" s="1"/>
      <c r="U43" s="87">
        <v>2700000000</v>
      </c>
      <c r="V43" s="34"/>
      <c r="W43" s="88">
        <f t="shared" si="6"/>
        <v>2800000000</v>
      </c>
      <c r="X43" s="89">
        <f t="shared" si="7"/>
        <v>0</v>
      </c>
    </row>
    <row r="44" spans="2:24" ht="15" customHeight="1">
      <c r="B44" s="46"/>
      <c r="C44" s="47"/>
      <c r="D44" s="47"/>
      <c r="E44" s="47" t="s">
        <v>39</v>
      </c>
      <c r="F44" s="49"/>
      <c r="I44" s="13"/>
      <c r="J44" s="12"/>
      <c r="K44" s="12"/>
      <c r="L44" s="12" t="s">
        <v>39</v>
      </c>
      <c r="M44" s="23"/>
      <c r="N44" s="143">
        <v>5963421119</v>
      </c>
      <c r="O44" s="147"/>
      <c r="P44" s="143">
        <v>417705830</v>
      </c>
      <c r="Q44" s="147"/>
      <c r="R44" s="1"/>
      <c r="U44" s="87">
        <v>417705830</v>
      </c>
      <c r="V44" s="34"/>
      <c r="W44" s="88">
        <f t="shared" si="6"/>
        <v>5545715289</v>
      </c>
      <c r="X44" s="89">
        <f t="shared" si="7"/>
        <v>0</v>
      </c>
    </row>
    <row r="45" spans="2:24" ht="15" customHeight="1">
      <c r="B45" s="13"/>
      <c r="C45" s="12"/>
      <c r="D45" s="12" t="s">
        <v>677</v>
      </c>
      <c r="E45" s="12"/>
      <c r="F45" s="40"/>
      <c r="I45" s="13"/>
      <c r="J45" s="12"/>
      <c r="K45" s="12" t="s">
        <v>944</v>
      </c>
      <c r="L45" s="12"/>
      <c r="M45" s="23"/>
      <c r="N45" s="143">
        <v>19300000000</v>
      </c>
      <c r="O45" s="147"/>
      <c r="P45" s="143">
        <v>26100000000</v>
      </c>
      <c r="Q45" s="147"/>
      <c r="R45" s="1"/>
      <c r="U45" s="87">
        <v>26100000000</v>
      </c>
      <c r="V45" s="34"/>
      <c r="W45" s="88">
        <f t="shared" si="6"/>
        <v>-6800000000</v>
      </c>
      <c r="X45" s="89">
        <f t="shared" si="7"/>
        <v>0</v>
      </c>
    </row>
    <row r="46" spans="2:24" ht="15" customHeight="1">
      <c r="B46" s="13"/>
      <c r="C46" s="12"/>
      <c r="D46" s="12" t="s">
        <v>678</v>
      </c>
      <c r="E46" s="12"/>
      <c r="F46" s="40"/>
      <c r="I46" s="13"/>
      <c r="J46" s="12"/>
      <c r="K46" s="12" t="s">
        <v>945</v>
      </c>
      <c r="L46" s="12"/>
      <c r="M46" s="23"/>
      <c r="N46" s="143">
        <v>20500000</v>
      </c>
      <c r="O46" s="147"/>
      <c r="P46" s="143">
        <v>20500000</v>
      </c>
      <c r="Q46" s="147"/>
      <c r="R46" s="1"/>
      <c r="U46" s="87">
        <v>20500000</v>
      </c>
      <c r="V46" s="34"/>
      <c r="W46" s="88">
        <f t="shared" si="6"/>
        <v>0</v>
      </c>
      <c r="X46" s="89">
        <f t="shared" si="7"/>
        <v>0</v>
      </c>
    </row>
    <row r="47" spans="2:24" ht="15" customHeight="1">
      <c r="B47" s="13"/>
      <c r="C47" s="12"/>
      <c r="D47" s="12" t="s">
        <v>679</v>
      </c>
      <c r="E47" s="12"/>
      <c r="F47" s="40"/>
      <c r="I47" s="13"/>
      <c r="J47" s="12"/>
      <c r="K47" s="12" t="s">
        <v>946</v>
      </c>
      <c r="L47" s="12"/>
      <c r="M47" s="23"/>
      <c r="N47" s="143">
        <f>SUM(N48:N59)</f>
        <v>37493705256</v>
      </c>
      <c r="O47" s="147"/>
      <c r="P47" s="143">
        <v>21561706527</v>
      </c>
      <c r="Q47" s="147"/>
      <c r="R47" s="1"/>
      <c r="U47" s="87">
        <v>23642615632</v>
      </c>
      <c r="V47" s="34"/>
      <c r="W47" s="88">
        <f t="shared" si="6"/>
        <v>13851089624</v>
      </c>
      <c r="X47" s="89">
        <f t="shared" si="7"/>
        <v>0</v>
      </c>
    </row>
    <row r="48" spans="2:24" ht="15" customHeight="1">
      <c r="B48" s="46"/>
      <c r="C48" s="47"/>
      <c r="D48" s="47"/>
      <c r="E48" s="47" t="s">
        <v>227</v>
      </c>
      <c r="F48" s="49"/>
      <c r="I48" s="13"/>
      <c r="J48" s="12"/>
      <c r="K48" s="12"/>
      <c r="L48" s="12" t="s">
        <v>227</v>
      </c>
      <c r="M48" s="23"/>
      <c r="N48" s="143">
        <v>8999703118</v>
      </c>
      <c r="O48" s="147"/>
      <c r="P48" s="143">
        <v>10077537985</v>
      </c>
      <c r="Q48" s="147"/>
      <c r="R48" s="1"/>
      <c r="U48" s="87">
        <v>10077537985</v>
      </c>
      <c r="V48" s="34"/>
      <c r="W48" s="88">
        <f t="shared" si="6"/>
        <v>-1077834867</v>
      </c>
      <c r="X48" s="89">
        <f t="shared" si="7"/>
        <v>0</v>
      </c>
    </row>
    <row r="49" spans="2:24" ht="15" customHeight="1">
      <c r="B49" s="46"/>
      <c r="C49" s="47"/>
      <c r="D49" s="47"/>
      <c r="E49" s="47" t="s">
        <v>242</v>
      </c>
      <c r="F49" s="49"/>
      <c r="I49" s="13"/>
      <c r="J49" s="12"/>
      <c r="K49" s="12"/>
      <c r="L49" s="12" t="s">
        <v>242</v>
      </c>
      <c r="M49" s="23"/>
      <c r="N49" s="143">
        <v>311266713</v>
      </c>
      <c r="O49" s="147"/>
      <c r="P49" s="143">
        <v>232637466</v>
      </c>
      <c r="Q49" s="147"/>
      <c r="R49" s="1"/>
      <c r="U49" s="87">
        <v>232637466</v>
      </c>
      <c r="V49" s="34"/>
      <c r="W49" s="88">
        <f t="shared" si="6"/>
        <v>78629247</v>
      </c>
      <c r="X49" s="89">
        <f t="shared" si="7"/>
        <v>0</v>
      </c>
    </row>
    <row r="50" spans="2:24" ht="15" customHeight="1">
      <c r="B50" s="46"/>
      <c r="C50" s="47"/>
      <c r="D50" s="47"/>
      <c r="E50" s="47" t="s">
        <v>646</v>
      </c>
      <c r="F50" s="49"/>
      <c r="I50" s="13"/>
      <c r="J50" s="12"/>
      <c r="K50" s="12"/>
      <c r="L50" s="12" t="s">
        <v>950</v>
      </c>
      <c r="M50" s="23"/>
      <c r="N50" s="143">
        <v>1023746210</v>
      </c>
      <c r="O50" s="147"/>
      <c r="P50" s="143">
        <v>369600857</v>
      </c>
      <c r="Q50" s="147"/>
      <c r="R50" s="1"/>
      <c r="U50" s="87">
        <v>6916607</v>
      </c>
      <c r="V50" s="34"/>
      <c r="W50" s="88">
        <f>IFERROR(#REF!-U50,0)</f>
        <v>0</v>
      </c>
      <c r="X50" s="89">
        <f>IFERROR(#REF!-V50,0)</f>
        <v>0</v>
      </c>
    </row>
    <row r="51" spans="2:24" ht="15" customHeight="1">
      <c r="B51" s="46"/>
      <c r="C51" s="47"/>
      <c r="D51" s="47"/>
      <c r="E51" s="47" t="s">
        <v>647</v>
      </c>
      <c r="F51" s="49"/>
      <c r="I51" s="13"/>
      <c r="J51" s="12"/>
      <c r="K51" s="12"/>
      <c r="L51" s="12" t="s">
        <v>949</v>
      </c>
      <c r="M51" s="23"/>
      <c r="N51" s="143">
        <v>323905257</v>
      </c>
      <c r="O51" s="147"/>
      <c r="P51" s="143">
        <v>407807697</v>
      </c>
      <c r="Q51" s="147"/>
      <c r="R51" s="1"/>
      <c r="U51" s="87">
        <v>369600857</v>
      </c>
      <c r="V51" s="34"/>
      <c r="W51" s="88">
        <f>IFERROR(N50-U51,0)</f>
        <v>654145353</v>
      </c>
      <c r="X51" s="89">
        <f>IFERROR(O50-V51,0)</f>
        <v>0</v>
      </c>
    </row>
    <row r="52" spans="2:24" ht="15" customHeight="1">
      <c r="B52" s="46"/>
      <c r="C52" s="47"/>
      <c r="D52" s="47"/>
      <c r="E52" s="47" t="s">
        <v>648</v>
      </c>
      <c r="F52" s="49"/>
      <c r="I52" s="13"/>
      <c r="J52" s="12"/>
      <c r="K52" s="12"/>
      <c r="L52" s="12" t="s">
        <v>951</v>
      </c>
      <c r="M52" s="23"/>
      <c r="N52" s="143">
        <v>25358137110</v>
      </c>
      <c r="O52" s="147"/>
      <c r="P52" s="143">
        <v>10362067603</v>
      </c>
      <c r="Q52" s="147"/>
      <c r="R52" s="1"/>
      <c r="U52" s="87">
        <v>192485650</v>
      </c>
      <c r="V52" s="34"/>
      <c r="W52" s="88">
        <f>IFERROR(#REF!-U52,0)</f>
        <v>0</v>
      </c>
      <c r="X52" s="89">
        <f>IFERROR(#REF!-V52,0)</f>
        <v>0</v>
      </c>
    </row>
    <row r="53" spans="2:24" ht="15" customHeight="1">
      <c r="B53" s="46"/>
      <c r="C53" s="47"/>
      <c r="D53" s="47"/>
      <c r="E53" s="47" t="s">
        <v>649</v>
      </c>
      <c r="F53" s="49"/>
      <c r="I53" s="13"/>
      <c r="J53" s="12"/>
      <c r="K53" s="12"/>
      <c r="L53" s="12" t="s">
        <v>952</v>
      </c>
      <c r="M53" s="23"/>
      <c r="N53" s="143">
        <v>23683994</v>
      </c>
      <c r="O53" s="147"/>
      <c r="P53" s="143">
        <v>22005013</v>
      </c>
      <c r="Q53" s="147"/>
      <c r="R53" s="1"/>
      <c r="U53" s="87">
        <v>834263668</v>
      </c>
      <c r="V53" s="34"/>
      <c r="W53" s="88">
        <f>IFERROR(#REF!-U53,0)</f>
        <v>0</v>
      </c>
      <c r="X53" s="89">
        <f>IFERROR(#REF!-V53,0)</f>
        <v>0</v>
      </c>
    </row>
    <row r="54" spans="2:24" ht="14.25" customHeight="1">
      <c r="B54" s="46"/>
      <c r="C54" s="47"/>
      <c r="D54" s="47"/>
      <c r="E54" s="47" t="s">
        <v>650</v>
      </c>
      <c r="F54" s="49"/>
      <c r="I54" s="13"/>
      <c r="J54" s="12"/>
      <c r="K54" s="12"/>
      <c r="L54" s="12" t="s">
        <v>956</v>
      </c>
      <c r="M54" s="23"/>
      <c r="N54" s="143">
        <v>34061419</v>
      </c>
      <c r="O54" s="147"/>
      <c r="P54" s="143">
        <v>36181833</v>
      </c>
      <c r="Q54" s="147"/>
      <c r="R54" s="1"/>
      <c r="U54" s="87">
        <v>10362067603</v>
      </c>
      <c r="V54" s="34"/>
      <c r="W54" s="88">
        <f>IFERROR(N52-U54,0)</f>
        <v>14996069507</v>
      </c>
      <c r="X54" s="89">
        <f>IFERROR(O52-V54,0)</f>
        <v>0</v>
      </c>
    </row>
    <row r="55" spans="2:24" ht="15" customHeight="1">
      <c r="B55" s="46"/>
      <c r="C55" s="47"/>
      <c r="D55" s="47"/>
      <c r="E55" s="47" t="s">
        <v>651</v>
      </c>
      <c r="F55" s="49"/>
      <c r="I55" s="13"/>
      <c r="J55" s="12"/>
      <c r="K55" s="12"/>
      <c r="L55" s="12" t="s">
        <v>954</v>
      </c>
      <c r="M55" s="23"/>
      <c r="N55" s="143">
        <v>2251276</v>
      </c>
      <c r="O55" s="147"/>
      <c r="P55" s="143">
        <v>4211524</v>
      </c>
      <c r="Q55" s="147"/>
      <c r="R55" s="1"/>
      <c r="U55" s="87">
        <v>502700944</v>
      </c>
      <c r="V55" s="34"/>
      <c r="W55" s="88">
        <f>IFERROR(#REF!-U55,0)</f>
        <v>0</v>
      </c>
      <c r="X55" s="89">
        <f>IFERROR(#REF!-V55,0)</f>
        <v>0</v>
      </c>
    </row>
    <row r="56" spans="2:24" ht="15" customHeight="1">
      <c r="B56" s="46"/>
      <c r="C56" s="47"/>
      <c r="D56" s="47"/>
      <c r="E56" s="47" t="s">
        <v>652</v>
      </c>
      <c r="F56" s="49"/>
      <c r="I56" s="13"/>
      <c r="J56" s="12"/>
      <c r="K56" s="12"/>
      <c r="L56" s="12" t="s">
        <v>957</v>
      </c>
      <c r="M56" s="23"/>
      <c r="N56" s="143">
        <v>500154</v>
      </c>
      <c r="O56" s="147"/>
      <c r="P56" s="143">
        <v>498302</v>
      </c>
      <c r="Q56" s="147"/>
      <c r="R56" s="1"/>
      <c r="U56" s="87">
        <v>22005013</v>
      </c>
      <c r="V56" s="34"/>
      <c r="W56" s="88">
        <f t="shared" ref="W56:X61" si="8">IFERROR(N53-U56,0)</f>
        <v>1678981</v>
      </c>
      <c r="X56" s="89">
        <f t="shared" si="8"/>
        <v>0</v>
      </c>
    </row>
    <row r="57" spans="2:24" ht="15" customHeight="1">
      <c r="B57" s="46"/>
      <c r="C57" s="47"/>
      <c r="D57" s="47"/>
      <c r="E57" s="47" t="s">
        <v>653</v>
      </c>
      <c r="F57" s="49"/>
      <c r="I57" s="13"/>
      <c r="J57" s="12"/>
      <c r="K57" s="12"/>
      <c r="L57" s="12" t="s">
        <v>953</v>
      </c>
      <c r="M57" s="23"/>
      <c r="N57" s="143">
        <v>254857</v>
      </c>
      <c r="O57" s="147"/>
      <c r="P57" s="143">
        <v>241387</v>
      </c>
      <c r="Q57" s="147"/>
      <c r="R57" s="1"/>
      <c r="U57" s="87">
        <v>36181833</v>
      </c>
      <c r="V57" s="34"/>
      <c r="W57" s="88">
        <f t="shared" si="8"/>
        <v>-2120414</v>
      </c>
      <c r="X57" s="89">
        <f t="shared" si="8"/>
        <v>0</v>
      </c>
    </row>
    <row r="58" spans="2:24" ht="15" customHeight="1">
      <c r="B58" s="46"/>
      <c r="C58" s="47"/>
      <c r="D58" s="47"/>
      <c r="E58" s="47" t="s">
        <v>675</v>
      </c>
      <c r="F58" s="49"/>
      <c r="I58" s="13"/>
      <c r="J58" s="12"/>
      <c r="K58" s="12"/>
      <c r="L58" s="12" t="s">
        <v>955</v>
      </c>
      <c r="M58" s="23"/>
      <c r="N58" s="143">
        <v>95305078</v>
      </c>
      <c r="O58" s="147"/>
      <c r="P58" s="143">
        <v>48793059</v>
      </c>
      <c r="Q58" s="147"/>
      <c r="R58" s="1"/>
      <c r="U58" s="87">
        <v>4211524</v>
      </c>
      <c r="V58" s="34"/>
      <c r="W58" s="88">
        <f t="shared" si="8"/>
        <v>-1960248</v>
      </c>
      <c r="X58" s="89">
        <f t="shared" si="8"/>
        <v>0</v>
      </c>
    </row>
    <row r="59" spans="2:24" ht="15" customHeight="1">
      <c r="B59" s="46"/>
      <c r="C59" s="47"/>
      <c r="D59" s="47"/>
      <c r="E59" s="47" t="s">
        <v>669</v>
      </c>
      <c r="F59" s="49"/>
      <c r="I59" s="13"/>
      <c r="J59" s="12"/>
      <c r="K59" s="12"/>
      <c r="L59" s="12" t="s">
        <v>958</v>
      </c>
      <c r="M59" s="23"/>
      <c r="N59" s="143">
        <v>1320890070</v>
      </c>
      <c r="O59" s="147"/>
      <c r="P59" s="143">
        <v>123801</v>
      </c>
      <c r="Q59" s="147"/>
      <c r="R59" s="1"/>
      <c r="U59" s="87">
        <v>498302</v>
      </c>
      <c r="V59" s="34"/>
      <c r="W59" s="88">
        <f t="shared" si="8"/>
        <v>1852</v>
      </c>
      <c r="X59" s="89">
        <f t="shared" si="8"/>
        <v>0</v>
      </c>
    </row>
    <row r="60" spans="2:24" ht="15" customHeight="1">
      <c r="B60" s="13"/>
      <c r="C60" s="12"/>
      <c r="D60" s="12" t="s">
        <v>425</v>
      </c>
      <c r="E60" s="12"/>
      <c r="F60" s="40"/>
      <c r="I60" s="13"/>
      <c r="J60" s="12"/>
      <c r="K60" s="12" t="s">
        <v>947</v>
      </c>
      <c r="L60" s="12"/>
      <c r="M60" s="23"/>
      <c r="N60" s="143">
        <v>3000000000</v>
      </c>
      <c r="O60" s="147"/>
      <c r="P60" s="143">
        <v>3000000000</v>
      </c>
      <c r="Q60" s="147"/>
      <c r="R60" s="1"/>
      <c r="U60" s="87">
        <v>241387</v>
      </c>
      <c r="V60" s="34"/>
      <c r="W60" s="88">
        <f t="shared" si="8"/>
        <v>13470</v>
      </c>
      <c r="X60" s="89">
        <f t="shared" si="8"/>
        <v>0</v>
      </c>
    </row>
    <row r="61" spans="2:24" ht="15" customHeight="1">
      <c r="B61" s="13"/>
      <c r="C61" s="12"/>
      <c r="D61" s="12" t="s">
        <v>426</v>
      </c>
      <c r="E61" s="12"/>
      <c r="F61" s="40"/>
      <c r="I61" s="13"/>
      <c r="J61" s="12"/>
      <c r="K61" s="12" t="s">
        <v>948</v>
      </c>
      <c r="L61" s="12"/>
      <c r="M61" s="23"/>
      <c r="N61" s="143">
        <v>0</v>
      </c>
      <c r="O61" s="147"/>
      <c r="P61" s="143">
        <v>3000000000</v>
      </c>
      <c r="Q61" s="147"/>
      <c r="R61" s="1"/>
      <c r="U61" s="87">
        <v>48793059</v>
      </c>
      <c r="V61" s="34"/>
      <c r="W61" s="88">
        <f t="shared" si="8"/>
        <v>46512019</v>
      </c>
      <c r="X61" s="89">
        <f t="shared" si="8"/>
        <v>0</v>
      </c>
    </row>
    <row r="62" spans="2:24" ht="15" customHeight="1">
      <c r="B62" s="13" t="s">
        <v>617</v>
      </c>
      <c r="C62" s="12"/>
      <c r="D62" s="12"/>
      <c r="E62" s="12"/>
      <c r="F62" s="40"/>
      <c r="I62" s="13" t="s">
        <v>708</v>
      </c>
      <c r="J62" s="12"/>
      <c r="K62" s="12"/>
      <c r="L62" s="12"/>
      <c r="M62" s="23"/>
      <c r="N62" s="143"/>
      <c r="O62" s="147">
        <f>SUM(O63,O85,O88)</f>
        <v>3593987937233</v>
      </c>
      <c r="P62" s="143"/>
      <c r="Q62" s="147">
        <v>2955461788202</v>
      </c>
      <c r="R62" s="1"/>
      <c r="U62" s="87">
        <v>544542236</v>
      </c>
      <c r="V62" s="34"/>
      <c r="W62" s="88">
        <f>IFERROR(#REF!-U62,0)</f>
        <v>0</v>
      </c>
      <c r="X62" s="89">
        <f>IFERROR(#REF!-V62,0)</f>
        <v>0</v>
      </c>
    </row>
    <row r="63" spans="2:24" ht="15" customHeight="1">
      <c r="B63" s="13"/>
      <c r="C63" s="12" t="s">
        <v>427</v>
      </c>
      <c r="D63" s="12"/>
      <c r="E63" s="12"/>
      <c r="F63" s="40"/>
      <c r="I63" s="13"/>
      <c r="J63" s="12" t="s">
        <v>709</v>
      </c>
      <c r="K63" s="12"/>
      <c r="L63" s="12"/>
      <c r="M63" s="23"/>
      <c r="N63" s="143"/>
      <c r="O63" s="147">
        <f>SUM(N64,N67,N68,N69,N70,N71,N72,N73,N74,N75,N84,N78,N81)</f>
        <v>3588133423665</v>
      </c>
      <c r="P63" s="143"/>
      <c r="Q63" s="147">
        <v>2941954747162</v>
      </c>
      <c r="R63" s="1"/>
      <c r="U63" s="87">
        <v>123801</v>
      </c>
      <c r="V63" s="34"/>
      <c r="W63" s="88">
        <f t="shared" ref="W63:W94" si="9">IFERROR(N59-U63,0)</f>
        <v>1320766269</v>
      </c>
      <c r="X63" s="89">
        <f t="shared" ref="X63:X94" si="10">IFERROR(O59-V63,0)</f>
        <v>0</v>
      </c>
    </row>
    <row r="64" spans="2:24" ht="15" customHeight="1">
      <c r="B64" s="13"/>
      <c r="C64" s="12"/>
      <c r="D64" s="12" t="s">
        <v>428</v>
      </c>
      <c r="E64" s="12"/>
      <c r="F64" s="40"/>
      <c r="I64" s="13"/>
      <c r="J64" s="12"/>
      <c r="K64" s="12" t="s">
        <v>42</v>
      </c>
      <c r="L64" s="12"/>
      <c r="M64" s="23"/>
      <c r="N64" s="143">
        <f>SUM(N65:N66)</f>
        <v>367074822954</v>
      </c>
      <c r="O64" s="147"/>
      <c r="P64" s="143">
        <v>211371805958</v>
      </c>
      <c r="Q64" s="147"/>
      <c r="R64" s="1"/>
      <c r="U64" s="87">
        <v>3000000000</v>
      </c>
      <c r="V64" s="34"/>
      <c r="W64" s="88">
        <f t="shared" si="9"/>
        <v>0</v>
      </c>
      <c r="X64" s="89">
        <f t="shared" si="10"/>
        <v>0</v>
      </c>
    </row>
    <row r="65" spans="2:24" ht="15" customHeight="1">
      <c r="B65" s="13"/>
      <c r="C65" s="12"/>
      <c r="D65" s="12"/>
      <c r="E65" s="12" t="s">
        <v>429</v>
      </c>
      <c r="F65" s="40"/>
      <c r="I65" s="13"/>
      <c r="J65" s="12"/>
      <c r="K65" s="12"/>
      <c r="L65" s="12" t="s">
        <v>241</v>
      </c>
      <c r="M65" s="23"/>
      <c r="N65" s="143">
        <v>343872970702</v>
      </c>
      <c r="O65" s="147"/>
      <c r="P65" s="143">
        <v>194655642578</v>
      </c>
      <c r="Q65" s="147"/>
      <c r="R65" s="1"/>
      <c r="U65" s="87">
        <v>3000000000</v>
      </c>
      <c r="V65" s="34"/>
      <c r="W65" s="88">
        <f t="shared" si="9"/>
        <v>-3000000000</v>
      </c>
      <c r="X65" s="89">
        <f t="shared" si="10"/>
        <v>0</v>
      </c>
    </row>
    <row r="66" spans="2:24" ht="15" customHeight="1">
      <c r="B66" s="13"/>
      <c r="C66" s="12"/>
      <c r="D66" s="12"/>
      <c r="E66" s="12" t="s">
        <v>430</v>
      </c>
      <c r="F66" s="40"/>
      <c r="I66" s="13"/>
      <c r="J66" s="12"/>
      <c r="K66" s="12"/>
      <c r="L66" s="12" t="s">
        <v>265</v>
      </c>
      <c r="M66" s="23"/>
      <c r="N66" s="143">
        <v>23201852252</v>
      </c>
      <c r="O66" s="147"/>
      <c r="P66" s="143">
        <v>16716163380</v>
      </c>
      <c r="Q66" s="147"/>
      <c r="R66" s="1"/>
      <c r="U66" s="87"/>
      <c r="V66" s="34">
        <v>2933058651885</v>
      </c>
      <c r="W66" s="88">
        <f t="shared" si="9"/>
        <v>0</v>
      </c>
      <c r="X66" s="89">
        <f t="shared" si="10"/>
        <v>660929285348</v>
      </c>
    </row>
    <row r="67" spans="2:24" ht="15" customHeight="1">
      <c r="B67" s="13"/>
      <c r="C67" s="12"/>
      <c r="D67" s="12" t="s">
        <v>379</v>
      </c>
      <c r="E67" s="12"/>
      <c r="F67" s="40"/>
      <c r="I67" s="13"/>
      <c r="J67" s="12"/>
      <c r="K67" s="12" t="s">
        <v>232</v>
      </c>
      <c r="L67" s="12"/>
      <c r="M67" s="23"/>
      <c r="N67" s="143">
        <v>39383726589</v>
      </c>
      <c r="O67" s="147"/>
      <c r="P67" s="143">
        <v>24309306202</v>
      </c>
      <c r="Q67" s="147"/>
      <c r="R67" s="1"/>
      <c r="U67" s="87"/>
      <c r="V67" s="34">
        <v>2919551610845</v>
      </c>
      <c r="W67" s="88">
        <f t="shared" si="9"/>
        <v>0</v>
      </c>
      <c r="X67" s="89">
        <f t="shared" si="10"/>
        <v>668581812820</v>
      </c>
    </row>
    <row r="68" spans="2:24" ht="15" customHeight="1">
      <c r="B68" s="13"/>
      <c r="C68" s="12"/>
      <c r="D68" s="12" t="s">
        <v>431</v>
      </c>
      <c r="E68" s="12"/>
      <c r="F68" s="40"/>
      <c r="I68" s="13"/>
      <c r="J68" s="12"/>
      <c r="K68" s="12" t="s">
        <v>233</v>
      </c>
      <c r="L68" s="12"/>
      <c r="M68" s="23"/>
      <c r="N68" s="143">
        <v>7448634165</v>
      </c>
      <c r="O68" s="147"/>
      <c r="P68" s="143">
        <v>5402280092</v>
      </c>
      <c r="Q68" s="147"/>
      <c r="R68" s="1"/>
      <c r="U68" s="87">
        <v>211371805958</v>
      </c>
      <c r="V68" s="34"/>
      <c r="W68" s="88">
        <f t="shared" si="9"/>
        <v>155703016996</v>
      </c>
      <c r="X68" s="89">
        <f t="shared" si="10"/>
        <v>0</v>
      </c>
    </row>
    <row r="69" spans="2:24" ht="15" customHeight="1">
      <c r="B69" s="13"/>
      <c r="C69" s="12"/>
      <c r="D69" s="12" t="s">
        <v>432</v>
      </c>
      <c r="E69" s="12"/>
      <c r="F69" s="40"/>
      <c r="I69" s="13"/>
      <c r="J69" s="12"/>
      <c r="K69" s="12" t="s">
        <v>234</v>
      </c>
      <c r="L69" s="12"/>
      <c r="M69" s="23"/>
      <c r="N69" s="143">
        <v>403201911587</v>
      </c>
      <c r="O69" s="147"/>
      <c r="P69" s="143">
        <v>247230203941</v>
      </c>
      <c r="Q69" s="147"/>
      <c r="R69" s="1"/>
      <c r="U69" s="87">
        <v>194655642578</v>
      </c>
      <c r="V69" s="34"/>
      <c r="W69" s="88">
        <f t="shared" si="9"/>
        <v>149217328124</v>
      </c>
      <c r="X69" s="89">
        <f t="shared" si="10"/>
        <v>0</v>
      </c>
    </row>
    <row r="70" spans="2:24" ht="15" customHeight="1">
      <c r="B70" s="13"/>
      <c r="C70" s="12"/>
      <c r="D70" s="12" t="s">
        <v>433</v>
      </c>
      <c r="E70" s="12"/>
      <c r="F70" s="40"/>
      <c r="I70" s="13"/>
      <c r="J70" s="12"/>
      <c r="K70" s="12" t="s">
        <v>235</v>
      </c>
      <c r="L70" s="12"/>
      <c r="M70" s="23"/>
      <c r="N70" s="143">
        <v>749832957678</v>
      </c>
      <c r="O70" s="147"/>
      <c r="P70" s="143">
        <v>556682225526</v>
      </c>
      <c r="Q70" s="147"/>
      <c r="R70" s="1"/>
      <c r="U70" s="87">
        <v>16716163380</v>
      </c>
      <c r="V70" s="34"/>
      <c r="W70" s="88">
        <f t="shared" si="9"/>
        <v>6485688872</v>
      </c>
      <c r="X70" s="89">
        <f t="shared" si="10"/>
        <v>0</v>
      </c>
    </row>
    <row r="71" spans="2:24" ht="15" customHeight="1">
      <c r="B71" s="13"/>
      <c r="C71" s="12"/>
      <c r="D71" s="12" t="s">
        <v>434</v>
      </c>
      <c r="E71" s="12"/>
      <c r="F71" s="40"/>
      <c r="I71" s="13"/>
      <c r="J71" s="12"/>
      <c r="K71" s="12" t="s">
        <v>236</v>
      </c>
      <c r="L71" s="12"/>
      <c r="M71" s="23"/>
      <c r="N71" s="143">
        <v>1016464116325</v>
      </c>
      <c r="O71" s="147"/>
      <c r="P71" s="143">
        <v>943977721916</v>
      </c>
      <c r="Q71" s="147"/>
      <c r="R71" s="1"/>
      <c r="U71" s="87">
        <v>24309306202</v>
      </c>
      <c r="V71" s="34"/>
      <c r="W71" s="88">
        <f t="shared" si="9"/>
        <v>15074420387</v>
      </c>
      <c r="X71" s="89">
        <f t="shared" si="10"/>
        <v>0</v>
      </c>
    </row>
    <row r="72" spans="2:24" ht="15" customHeight="1">
      <c r="B72" s="13"/>
      <c r="C72" s="12"/>
      <c r="D72" s="12" t="s">
        <v>435</v>
      </c>
      <c r="E72" s="12"/>
      <c r="F72" s="40"/>
      <c r="I72" s="13"/>
      <c r="J72" s="12"/>
      <c r="K72" s="12" t="s">
        <v>237</v>
      </c>
      <c r="L72" s="12"/>
      <c r="M72" s="23"/>
      <c r="N72" s="143">
        <v>0</v>
      </c>
      <c r="O72" s="147"/>
      <c r="P72" s="143">
        <v>0</v>
      </c>
      <c r="Q72" s="147"/>
      <c r="R72" s="1"/>
      <c r="U72" s="87">
        <v>5402280092</v>
      </c>
      <c r="V72" s="34"/>
      <c r="W72" s="88">
        <f t="shared" si="9"/>
        <v>2046354073</v>
      </c>
      <c r="X72" s="89">
        <f t="shared" si="10"/>
        <v>0</v>
      </c>
    </row>
    <row r="73" spans="2:24" ht="15" customHeight="1">
      <c r="B73" s="13"/>
      <c r="C73" s="12"/>
      <c r="D73" s="12" t="s">
        <v>436</v>
      </c>
      <c r="E73" s="12"/>
      <c r="F73" s="40"/>
      <c r="I73" s="13"/>
      <c r="J73" s="12"/>
      <c r="K73" s="12" t="s">
        <v>238</v>
      </c>
      <c r="L73" s="12"/>
      <c r="M73" s="23"/>
      <c r="N73" s="143">
        <v>114400000000</v>
      </c>
      <c r="O73" s="147"/>
      <c r="P73" s="143">
        <v>103500000000</v>
      </c>
      <c r="Q73" s="147"/>
      <c r="R73" s="1"/>
      <c r="U73" s="87">
        <v>247230203941</v>
      </c>
      <c r="V73" s="34"/>
      <c r="W73" s="88">
        <f t="shared" si="9"/>
        <v>155971707646</v>
      </c>
      <c r="X73" s="89">
        <f t="shared" si="10"/>
        <v>0</v>
      </c>
    </row>
    <row r="74" spans="2:24" ht="15" customHeight="1">
      <c r="B74" s="13"/>
      <c r="C74" s="12"/>
      <c r="D74" s="12" t="s">
        <v>437</v>
      </c>
      <c r="E74" s="12"/>
      <c r="F74" s="40"/>
      <c r="I74" s="13"/>
      <c r="J74" s="12"/>
      <c r="K74" s="12" t="s">
        <v>239</v>
      </c>
      <c r="L74" s="12"/>
      <c r="M74" s="23"/>
      <c r="N74" s="143">
        <v>244807576419</v>
      </c>
      <c r="O74" s="150"/>
      <c r="P74" s="143">
        <v>414324080675</v>
      </c>
      <c r="Q74" s="150"/>
      <c r="R74" s="1"/>
      <c r="U74" s="87">
        <v>556682225526</v>
      </c>
      <c r="V74" s="34"/>
      <c r="W74" s="88">
        <f t="shared" si="9"/>
        <v>193150732152</v>
      </c>
      <c r="X74" s="89">
        <f t="shared" si="10"/>
        <v>0</v>
      </c>
    </row>
    <row r="75" spans="2:24" ht="15" customHeight="1">
      <c r="B75" s="13"/>
      <c r="C75" s="12"/>
      <c r="D75" s="12" t="s">
        <v>438</v>
      </c>
      <c r="E75" s="12"/>
      <c r="F75" s="40"/>
      <c r="I75" s="13"/>
      <c r="J75" s="12"/>
      <c r="K75" s="12" t="s">
        <v>240</v>
      </c>
      <c r="L75" s="12"/>
      <c r="M75" s="23"/>
      <c r="N75" s="143">
        <f>SUM(N76:N77)</f>
        <v>3027868121</v>
      </c>
      <c r="O75" s="147"/>
      <c r="P75" s="143">
        <v>17111321541</v>
      </c>
      <c r="Q75" s="147"/>
      <c r="R75" s="1"/>
      <c r="U75" s="87">
        <v>943977721916</v>
      </c>
      <c r="V75" s="34"/>
      <c r="W75" s="88">
        <f t="shared" si="9"/>
        <v>72486394409</v>
      </c>
      <c r="X75" s="89">
        <f t="shared" si="10"/>
        <v>0</v>
      </c>
    </row>
    <row r="76" spans="2:24" ht="15" customHeight="1">
      <c r="B76" s="13"/>
      <c r="C76" s="12"/>
      <c r="D76" s="12"/>
      <c r="E76" s="12" t="s">
        <v>380</v>
      </c>
      <c r="F76" s="40"/>
      <c r="I76" s="13"/>
      <c r="J76" s="12"/>
      <c r="K76" s="12"/>
      <c r="L76" s="12" t="s">
        <v>175</v>
      </c>
      <c r="M76" s="23"/>
      <c r="N76" s="143">
        <v>3027868121</v>
      </c>
      <c r="O76" s="147"/>
      <c r="P76" s="143">
        <v>942136632</v>
      </c>
      <c r="Q76" s="147"/>
      <c r="R76" s="1"/>
      <c r="U76" s="87">
        <v>0</v>
      </c>
      <c r="V76" s="34"/>
      <c r="W76" s="88">
        <f t="shared" si="9"/>
        <v>0</v>
      </c>
      <c r="X76" s="89">
        <f t="shared" si="10"/>
        <v>0</v>
      </c>
    </row>
    <row r="77" spans="2:24" ht="15" customHeight="1">
      <c r="B77" s="13"/>
      <c r="C77" s="12"/>
      <c r="D77" s="12"/>
      <c r="E77" s="12" t="s">
        <v>381</v>
      </c>
      <c r="F77" s="40"/>
      <c r="I77" s="13"/>
      <c r="J77" s="12"/>
      <c r="K77" s="12"/>
      <c r="L77" s="12" t="s">
        <v>311</v>
      </c>
      <c r="M77" s="23"/>
      <c r="N77" s="143">
        <v>0</v>
      </c>
      <c r="O77" s="147"/>
      <c r="P77" s="143">
        <v>16169184909</v>
      </c>
      <c r="Q77" s="147"/>
      <c r="R77" s="1"/>
      <c r="U77" s="87">
        <v>103500000000</v>
      </c>
      <c r="V77" s="34"/>
      <c r="W77" s="88">
        <f t="shared" si="9"/>
        <v>10900000000</v>
      </c>
      <c r="X77" s="89">
        <f t="shared" si="10"/>
        <v>0</v>
      </c>
    </row>
    <row r="78" spans="2:24" ht="15" customHeight="1">
      <c r="B78" s="13"/>
      <c r="C78" s="12"/>
      <c r="D78" s="12" t="s">
        <v>382</v>
      </c>
      <c r="E78" s="12"/>
      <c r="F78" s="40"/>
      <c r="I78" s="13"/>
      <c r="J78" s="12"/>
      <c r="K78" s="12" t="s">
        <v>244</v>
      </c>
      <c r="L78" s="12"/>
      <c r="M78" s="23"/>
      <c r="N78" s="143">
        <f>SUM(N79:N80)</f>
        <v>609012854821</v>
      </c>
      <c r="O78" s="147"/>
      <c r="P78" s="143">
        <v>391603370424</v>
      </c>
      <c r="Q78" s="147"/>
      <c r="R78" s="1"/>
      <c r="U78" s="87">
        <v>414324080675</v>
      </c>
      <c r="V78" s="34"/>
      <c r="W78" s="88">
        <f t="shared" si="9"/>
        <v>-169516504256</v>
      </c>
      <c r="X78" s="89">
        <f t="shared" si="10"/>
        <v>0</v>
      </c>
    </row>
    <row r="79" spans="2:24" ht="15" customHeight="1">
      <c r="B79" s="46"/>
      <c r="C79" s="47"/>
      <c r="D79" s="47"/>
      <c r="E79" s="47" t="s">
        <v>37</v>
      </c>
      <c r="F79" s="49"/>
      <c r="I79" s="13"/>
      <c r="J79" s="12"/>
      <c r="K79" s="12"/>
      <c r="L79" s="12" t="s">
        <v>37</v>
      </c>
      <c r="M79" s="23"/>
      <c r="N79" s="143">
        <v>471223481981</v>
      </c>
      <c r="O79" s="147"/>
      <c r="P79" s="143">
        <v>286278727200</v>
      </c>
      <c r="Q79" s="147"/>
      <c r="R79" s="1"/>
      <c r="U79" s="87">
        <v>17111321541</v>
      </c>
      <c r="V79" s="34"/>
      <c r="W79" s="88">
        <f t="shared" si="9"/>
        <v>-14083453420</v>
      </c>
      <c r="X79" s="89">
        <f t="shared" si="10"/>
        <v>0</v>
      </c>
    </row>
    <row r="80" spans="2:24" ht="15" customHeight="1">
      <c r="B80" s="46"/>
      <c r="C80" s="47"/>
      <c r="D80" s="47"/>
      <c r="E80" s="47" t="s">
        <v>439</v>
      </c>
      <c r="F80" s="49"/>
      <c r="I80" s="13"/>
      <c r="J80" s="12"/>
      <c r="K80" s="12"/>
      <c r="L80" s="12" t="s">
        <v>215</v>
      </c>
      <c r="M80" s="23"/>
      <c r="N80" s="143">
        <v>137789372840</v>
      </c>
      <c r="O80" s="147"/>
      <c r="P80" s="143">
        <v>105324643224</v>
      </c>
      <c r="Q80" s="147"/>
      <c r="R80" s="1"/>
      <c r="U80" s="87">
        <v>942136632</v>
      </c>
      <c r="V80" s="34"/>
      <c r="W80" s="88">
        <f t="shared" si="9"/>
        <v>2085731489</v>
      </c>
      <c r="X80" s="89">
        <f t="shared" si="10"/>
        <v>0</v>
      </c>
    </row>
    <row r="81" spans="2:24" ht="15" customHeight="1">
      <c r="B81" s="13"/>
      <c r="C81" s="12"/>
      <c r="D81" s="12" t="s">
        <v>711</v>
      </c>
      <c r="E81" s="12"/>
      <c r="F81" s="40"/>
      <c r="I81" s="13"/>
      <c r="J81" s="12"/>
      <c r="K81" s="12" t="s">
        <v>695</v>
      </c>
      <c r="L81" s="12"/>
      <c r="M81" s="23"/>
      <c r="N81" s="143">
        <f>SUM(N82:N83)</f>
        <v>25919563463</v>
      </c>
      <c r="O81" s="147"/>
      <c r="P81" s="143">
        <v>22403136317</v>
      </c>
      <c r="Q81" s="147"/>
      <c r="R81" s="1"/>
      <c r="U81" s="87">
        <v>16169184909</v>
      </c>
      <c r="V81" s="34"/>
      <c r="W81" s="88">
        <f t="shared" si="9"/>
        <v>-16169184909</v>
      </c>
      <c r="X81" s="89">
        <f t="shared" si="10"/>
        <v>0</v>
      </c>
    </row>
    <row r="82" spans="2:24" ht="15" customHeight="1">
      <c r="B82" s="46"/>
      <c r="C82" s="47"/>
      <c r="D82" s="47"/>
      <c r="E82" s="47" t="s">
        <v>696</v>
      </c>
      <c r="F82" s="49"/>
      <c r="I82" s="13"/>
      <c r="J82" s="12"/>
      <c r="K82" s="12"/>
      <c r="L82" s="12" t="s">
        <v>696</v>
      </c>
      <c r="M82" s="23"/>
      <c r="N82" s="143">
        <v>9710495134</v>
      </c>
      <c r="O82" s="147"/>
      <c r="P82" s="143">
        <v>7701210605</v>
      </c>
      <c r="Q82" s="147"/>
      <c r="R82" s="1"/>
      <c r="U82" s="87">
        <v>391603370424</v>
      </c>
      <c r="V82" s="34"/>
      <c r="W82" s="88">
        <f t="shared" si="9"/>
        <v>217409484397</v>
      </c>
      <c r="X82" s="89">
        <f t="shared" si="10"/>
        <v>0</v>
      </c>
    </row>
    <row r="83" spans="2:24" ht="15" customHeight="1">
      <c r="B83" s="46"/>
      <c r="C83" s="47"/>
      <c r="D83" s="47"/>
      <c r="E83" s="47" t="s">
        <v>697</v>
      </c>
      <c r="F83" s="49"/>
      <c r="I83" s="13"/>
      <c r="J83" s="12"/>
      <c r="K83" s="12"/>
      <c r="L83" s="12" t="s">
        <v>697</v>
      </c>
      <c r="M83" s="23"/>
      <c r="N83" s="143">
        <v>16209068329</v>
      </c>
      <c r="O83" s="147"/>
      <c r="P83" s="143">
        <v>14701925712</v>
      </c>
      <c r="Q83" s="147"/>
      <c r="R83" s="1"/>
      <c r="U83" s="87">
        <v>286278727200</v>
      </c>
      <c r="V83" s="34"/>
      <c r="W83" s="88">
        <f t="shared" si="9"/>
        <v>184944754781</v>
      </c>
      <c r="X83" s="89">
        <f t="shared" si="10"/>
        <v>0</v>
      </c>
    </row>
    <row r="84" spans="2:24" ht="15" customHeight="1">
      <c r="B84" s="13"/>
      <c r="C84" s="12"/>
      <c r="D84" s="12" t="s">
        <v>712</v>
      </c>
      <c r="E84" s="12"/>
      <c r="F84" s="40"/>
      <c r="I84" s="13"/>
      <c r="J84" s="12"/>
      <c r="K84" s="12" t="s">
        <v>698</v>
      </c>
      <c r="L84" s="12"/>
      <c r="M84" s="23"/>
      <c r="N84" s="143">
        <v>7559391543</v>
      </c>
      <c r="O84" s="147"/>
      <c r="P84" s="143">
        <v>4039294570</v>
      </c>
      <c r="Q84" s="147"/>
      <c r="R84" s="1"/>
      <c r="U84" s="87">
        <v>105324643224</v>
      </c>
      <c r="V84" s="34"/>
      <c r="W84" s="88">
        <f t="shared" si="9"/>
        <v>32464729616</v>
      </c>
      <c r="X84" s="89">
        <f t="shared" si="10"/>
        <v>0</v>
      </c>
    </row>
    <row r="85" spans="2:24" ht="15" customHeight="1">
      <c r="B85" s="13"/>
      <c r="C85" s="12" t="s">
        <v>440</v>
      </c>
      <c r="D85" s="12"/>
      <c r="E85" s="12"/>
      <c r="F85" s="40"/>
      <c r="I85" s="13"/>
      <c r="J85" s="12" t="s">
        <v>307</v>
      </c>
      <c r="K85" s="12"/>
      <c r="L85" s="12"/>
      <c r="M85" s="23"/>
      <c r="N85" s="143"/>
      <c r="O85" s="147">
        <f>SUM(N86:N87)</f>
        <v>1784300400</v>
      </c>
      <c r="P85" s="143"/>
      <c r="Q85" s="147">
        <v>10963742800</v>
      </c>
      <c r="R85" s="1"/>
      <c r="U85" s="87"/>
      <c r="V85" s="34"/>
      <c r="W85" s="88">
        <f t="shared" si="9"/>
        <v>25919563463</v>
      </c>
      <c r="X85" s="89">
        <f t="shared" si="10"/>
        <v>0</v>
      </c>
    </row>
    <row r="86" spans="2:24" ht="15" customHeight="1">
      <c r="B86" s="13"/>
      <c r="C86" s="12"/>
      <c r="D86" s="12" t="s">
        <v>441</v>
      </c>
      <c r="E86" s="12"/>
      <c r="F86" s="40"/>
      <c r="I86" s="13"/>
      <c r="J86" s="12"/>
      <c r="K86" s="12" t="s">
        <v>243</v>
      </c>
      <c r="L86" s="12"/>
      <c r="M86" s="23"/>
      <c r="N86" s="143">
        <v>1784300400</v>
      </c>
      <c r="O86" s="147"/>
      <c r="P86" s="143">
        <v>10963742800</v>
      </c>
      <c r="Q86" s="147"/>
      <c r="R86" s="1"/>
      <c r="U86" s="87"/>
      <c r="V86" s="34"/>
      <c r="W86" s="88">
        <f t="shared" si="9"/>
        <v>9710495134</v>
      </c>
      <c r="X86" s="89">
        <f t="shared" si="10"/>
        <v>0</v>
      </c>
    </row>
    <row r="87" spans="2:24" ht="15" customHeight="1">
      <c r="B87" s="13"/>
      <c r="C87" s="12"/>
      <c r="D87" s="12" t="s">
        <v>442</v>
      </c>
      <c r="E87" s="12"/>
      <c r="F87" s="40"/>
      <c r="I87" s="13"/>
      <c r="J87" s="12"/>
      <c r="K87" s="12" t="s">
        <v>362</v>
      </c>
      <c r="L87" s="12"/>
      <c r="M87" s="23"/>
      <c r="N87" s="143">
        <v>0</v>
      </c>
      <c r="O87" s="147"/>
      <c r="P87" s="143">
        <v>0</v>
      </c>
      <c r="Q87" s="147"/>
      <c r="R87" s="1"/>
      <c r="U87" s="87"/>
      <c r="V87" s="34"/>
      <c r="W87" s="88">
        <f t="shared" si="9"/>
        <v>16209068329</v>
      </c>
      <c r="X87" s="89">
        <f t="shared" si="10"/>
        <v>0</v>
      </c>
    </row>
    <row r="88" spans="2:24" ht="15" customHeight="1">
      <c r="B88" s="13"/>
      <c r="C88" s="12" t="s">
        <v>443</v>
      </c>
      <c r="D88" s="12"/>
      <c r="E88" s="12"/>
      <c r="F88" s="40"/>
      <c r="I88" s="13"/>
      <c r="J88" s="12" t="s">
        <v>308</v>
      </c>
      <c r="K88" s="12"/>
      <c r="L88" s="12"/>
      <c r="M88" s="23"/>
      <c r="N88" s="143"/>
      <c r="O88" s="147">
        <f>SUM(N89,N92)</f>
        <v>4070213168</v>
      </c>
      <c r="P88" s="143"/>
      <c r="Q88" s="147">
        <v>2543298240</v>
      </c>
      <c r="R88" s="1"/>
      <c r="U88" s="87">
        <v>4039294570</v>
      </c>
      <c r="V88" s="34"/>
      <c r="W88" s="88">
        <f t="shared" si="9"/>
        <v>3520096973</v>
      </c>
      <c r="X88" s="89">
        <f t="shared" si="10"/>
        <v>0</v>
      </c>
    </row>
    <row r="89" spans="2:24" ht="15" customHeight="1">
      <c r="B89" s="13"/>
      <c r="C89" s="12"/>
      <c r="D89" s="12" t="s">
        <v>377</v>
      </c>
      <c r="E89" s="12"/>
      <c r="F89" s="40"/>
      <c r="I89" s="13"/>
      <c r="J89" s="12"/>
      <c r="K89" s="12" t="s">
        <v>296</v>
      </c>
      <c r="L89" s="12"/>
      <c r="M89" s="23"/>
      <c r="N89" s="143">
        <f>+N90</f>
        <v>2457412500</v>
      </c>
      <c r="O89" s="151"/>
      <c r="P89" s="143">
        <v>2039771000</v>
      </c>
      <c r="Q89" s="152"/>
      <c r="R89" s="1"/>
      <c r="U89" s="87"/>
      <c r="V89" s="34">
        <v>10963742800</v>
      </c>
      <c r="W89" s="88">
        <f t="shared" si="9"/>
        <v>0</v>
      </c>
      <c r="X89" s="89">
        <f t="shared" si="10"/>
        <v>-9179442400</v>
      </c>
    </row>
    <row r="90" spans="2:24" ht="15" customHeight="1">
      <c r="B90" s="46"/>
      <c r="C90" s="47"/>
      <c r="D90" s="47"/>
      <c r="E90" s="47" t="s">
        <v>444</v>
      </c>
      <c r="F90" s="49"/>
      <c r="I90" s="13"/>
      <c r="J90" s="12"/>
      <c r="K90" s="12"/>
      <c r="L90" s="12" t="s">
        <v>297</v>
      </c>
      <c r="M90" s="23"/>
      <c r="N90" s="143">
        <f>+N91</f>
        <v>2457412500</v>
      </c>
      <c r="O90" s="151"/>
      <c r="P90" s="143">
        <v>2039771000</v>
      </c>
      <c r="Q90" s="152"/>
      <c r="R90" s="1"/>
      <c r="U90" s="87">
        <v>10963742800</v>
      </c>
      <c r="V90" s="34"/>
      <c r="W90" s="88">
        <f t="shared" si="9"/>
        <v>-9179442400</v>
      </c>
      <c r="X90" s="89">
        <f t="shared" si="10"/>
        <v>0</v>
      </c>
    </row>
    <row r="91" spans="2:24" ht="15" customHeight="1">
      <c r="B91" s="46"/>
      <c r="C91" s="47"/>
      <c r="D91" s="47"/>
      <c r="E91" s="47"/>
      <c r="F91" s="49" t="s">
        <v>445</v>
      </c>
      <c r="I91" s="13"/>
      <c r="J91" s="12"/>
      <c r="K91" s="12"/>
      <c r="L91" s="12"/>
      <c r="M91" s="23" t="s">
        <v>298</v>
      </c>
      <c r="N91" s="143">
        <v>2457412500</v>
      </c>
      <c r="O91" s="151"/>
      <c r="P91" s="143">
        <v>2039771000</v>
      </c>
      <c r="Q91" s="152"/>
      <c r="R91" s="1"/>
      <c r="U91" s="87">
        <v>0</v>
      </c>
      <c r="V91" s="34"/>
      <c r="W91" s="88">
        <f t="shared" si="9"/>
        <v>0</v>
      </c>
      <c r="X91" s="89">
        <f t="shared" si="10"/>
        <v>0</v>
      </c>
    </row>
    <row r="92" spans="2:24" ht="15" customHeight="1">
      <c r="B92" s="13"/>
      <c r="C92" s="12"/>
      <c r="D92" s="12" t="s">
        <v>378</v>
      </c>
      <c r="E92" s="12"/>
      <c r="F92" s="40"/>
      <c r="I92" s="13"/>
      <c r="J92" s="12"/>
      <c r="K92" s="12" t="s">
        <v>305</v>
      </c>
      <c r="L92" s="12"/>
      <c r="M92" s="23"/>
      <c r="N92" s="143">
        <f>SUM(N93,N96,N99)</f>
        <v>1612800668</v>
      </c>
      <c r="O92" s="151"/>
      <c r="P92" s="143">
        <v>503527240</v>
      </c>
      <c r="Q92" s="152"/>
      <c r="R92" s="1"/>
      <c r="U92" s="87"/>
      <c r="V92" s="34">
        <v>2543298240</v>
      </c>
      <c r="W92" s="88">
        <f t="shared" si="9"/>
        <v>0</v>
      </c>
      <c r="X92" s="89">
        <f t="shared" si="10"/>
        <v>1526914928</v>
      </c>
    </row>
    <row r="93" spans="2:24" ht="15" customHeight="1">
      <c r="B93" s="46"/>
      <c r="C93" s="47"/>
      <c r="D93" s="47"/>
      <c r="E93" s="47" t="s">
        <v>295</v>
      </c>
      <c r="F93" s="49"/>
      <c r="I93" s="13"/>
      <c r="J93" s="12"/>
      <c r="K93" s="12"/>
      <c r="L93" s="12" t="s">
        <v>301</v>
      </c>
      <c r="M93" s="23"/>
      <c r="N93" s="143">
        <f>SUM(N94:N95)</f>
        <v>124491426</v>
      </c>
      <c r="O93" s="151"/>
      <c r="P93" s="143">
        <v>37272000</v>
      </c>
      <c r="Q93" s="152"/>
      <c r="R93" s="1"/>
      <c r="U93" s="87">
        <v>2039771000</v>
      </c>
      <c r="V93" s="34"/>
      <c r="W93" s="88">
        <f t="shared" si="9"/>
        <v>417641500</v>
      </c>
      <c r="X93" s="89">
        <f t="shared" si="10"/>
        <v>0</v>
      </c>
    </row>
    <row r="94" spans="2:24" ht="15" customHeight="1">
      <c r="B94" s="46"/>
      <c r="C94" s="47"/>
      <c r="D94" s="47"/>
      <c r="E94" s="47"/>
      <c r="F94" s="49" t="s">
        <v>523</v>
      </c>
      <c r="I94" s="13"/>
      <c r="J94" s="12"/>
      <c r="K94" s="12"/>
      <c r="L94" s="12"/>
      <c r="M94" s="23" t="s">
        <v>299</v>
      </c>
      <c r="N94" s="143">
        <v>25473426</v>
      </c>
      <c r="O94" s="151"/>
      <c r="P94" s="143">
        <v>0</v>
      </c>
      <c r="Q94" s="152"/>
      <c r="R94" s="1"/>
      <c r="U94" s="87">
        <v>2039771000</v>
      </c>
      <c r="V94" s="34"/>
      <c r="W94" s="88">
        <f t="shared" si="9"/>
        <v>417641500</v>
      </c>
      <c r="X94" s="89">
        <f t="shared" si="10"/>
        <v>0</v>
      </c>
    </row>
    <row r="95" spans="2:24" ht="15" customHeight="1">
      <c r="B95" s="46"/>
      <c r="C95" s="47"/>
      <c r="D95" s="47"/>
      <c r="E95" s="47"/>
      <c r="F95" s="49" t="s">
        <v>672</v>
      </c>
      <c r="I95" s="13"/>
      <c r="J95" s="12"/>
      <c r="K95" s="12"/>
      <c r="L95" s="12"/>
      <c r="M95" s="23" t="s">
        <v>300</v>
      </c>
      <c r="N95" s="143">
        <v>99018000</v>
      </c>
      <c r="O95" s="151"/>
      <c r="P95" s="143">
        <v>37272000</v>
      </c>
      <c r="Q95" s="152"/>
      <c r="R95" s="1"/>
      <c r="U95" s="87">
        <v>2039771000</v>
      </c>
      <c r="V95" s="34"/>
      <c r="W95" s="88">
        <f t="shared" ref="W95:W124" si="11">IFERROR(N91-U95,0)</f>
        <v>417641500</v>
      </c>
      <c r="X95" s="89">
        <f t="shared" ref="X95:X124" si="12">IFERROR(O91-V95,0)</f>
        <v>0</v>
      </c>
    </row>
    <row r="96" spans="2:24" ht="15" customHeight="1">
      <c r="B96" s="46"/>
      <c r="C96" s="47"/>
      <c r="D96" s="47"/>
      <c r="E96" s="47" t="s">
        <v>673</v>
      </c>
      <c r="F96" s="49"/>
      <c r="I96" s="13"/>
      <c r="J96" s="12"/>
      <c r="K96" s="12"/>
      <c r="L96" s="12" t="s">
        <v>302</v>
      </c>
      <c r="M96" s="23"/>
      <c r="N96" s="143">
        <f>SUM(N97:N98)</f>
        <v>105000000</v>
      </c>
      <c r="O96" s="151"/>
      <c r="P96" s="143">
        <v>105000000</v>
      </c>
      <c r="Q96" s="152"/>
      <c r="R96" s="1"/>
      <c r="U96" s="87">
        <v>503527240</v>
      </c>
      <c r="V96" s="34"/>
      <c r="W96" s="88">
        <f t="shared" si="11"/>
        <v>1109273428</v>
      </c>
      <c r="X96" s="89">
        <f t="shared" si="12"/>
        <v>0</v>
      </c>
    </row>
    <row r="97" spans="2:24" ht="15" customHeight="1">
      <c r="B97" s="46"/>
      <c r="C97" s="47"/>
      <c r="D97" s="47"/>
      <c r="E97" s="47"/>
      <c r="F97" s="49" t="s">
        <v>524</v>
      </c>
      <c r="I97" s="13"/>
      <c r="J97" s="12"/>
      <c r="K97" s="12"/>
      <c r="L97" s="12"/>
      <c r="M97" s="23" t="s">
        <v>303</v>
      </c>
      <c r="N97" s="143">
        <v>0</v>
      </c>
      <c r="O97" s="151"/>
      <c r="P97" s="143">
        <v>0</v>
      </c>
      <c r="Q97" s="152"/>
      <c r="R97" s="1"/>
      <c r="U97" s="87">
        <v>37272000</v>
      </c>
      <c r="V97" s="34"/>
      <c r="W97" s="88">
        <f t="shared" si="11"/>
        <v>87219426</v>
      </c>
      <c r="X97" s="89">
        <f t="shared" si="12"/>
        <v>0</v>
      </c>
    </row>
    <row r="98" spans="2:24" ht="15" customHeight="1">
      <c r="B98" s="46"/>
      <c r="C98" s="47"/>
      <c r="D98" s="47"/>
      <c r="E98" s="47"/>
      <c r="F98" s="49" t="s">
        <v>674</v>
      </c>
      <c r="I98" s="13"/>
      <c r="J98" s="12"/>
      <c r="K98" s="12"/>
      <c r="L98" s="12"/>
      <c r="M98" s="23" t="s">
        <v>304</v>
      </c>
      <c r="N98" s="143">
        <v>105000000</v>
      </c>
      <c r="O98" s="151"/>
      <c r="P98" s="143">
        <v>105000000</v>
      </c>
      <c r="Q98" s="152"/>
      <c r="R98" s="1"/>
      <c r="U98" s="87">
        <v>0</v>
      </c>
      <c r="V98" s="34"/>
      <c r="W98" s="88">
        <f t="shared" si="11"/>
        <v>25473426</v>
      </c>
      <c r="X98" s="89">
        <f t="shared" si="12"/>
        <v>0</v>
      </c>
    </row>
    <row r="99" spans="2:24" ht="15" customHeight="1">
      <c r="B99" s="46"/>
      <c r="C99" s="47"/>
      <c r="D99" s="47"/>
      <c r="E99" s="47" t="s">
        <v>654</v>
      </c>
      <c r="F99" s="49"/>
      <c r="I99" s="13"/>
      <c r="J99" s="12"/>
      <c r="K99" s="12"/>
      <c r="L99" s="12" t="s">
        <v>654</v>
      </c>
      <c r="M99" s="23"/>
      <c r="N99" s="143">
        <f>SUM(N100)</f>
        <v>1383309242</v>
      </c>
      <c r="O99" s="151"/>
      <c r="P99" s="143">
        <v>361255240</v>
      </c>
      <c r="Q99" s="152"/>
      <c r="R99" s="1"/>
      <c r="U99" s="87">
        <v>37272000</v>
      </c>
      <c r="V99" s="34"/>
      <c r="W99" s="88">
        <f t="shared" si="11"/>
        <v>61746000</v>
      </c>
      <c r="X99" s="89">
        <f t="shared" si="12"/>
        <v>0</v>
      </c>
    </row>
    <row r="100" spans="2:24" ht="15" customHeight="1">
      <c r="B100" s="46"/>
      <c r="C100" s="47"/>
      <c r="D100" s="47"/>
      <c r="E100" s="47"/>
      <c r="F100" s="49" t="s">
        <v>575</v>
      </c>
      <c r="I100" s="13"/>
      <c r="J100" s="12"/>
      <c r="K100" s="12"/>
      <c r="L100" s="12"/>
      <c r="M100" s="23" t="s">
        <v>575</v>
      </c>
      <c r="N100" s="143">
        <v>1383309242</v>
      </c>
      <c r="O100" s="151"/>
      <c r="P100" s="143">
        <v>361255240</v>
      </c>
      <c r="Q100" s="152"/>
      <c r="R100" s="1"/>
      <c r="U100" s="87">
        <v>105000000</v>
      </c>
      <c r="V100" s="34"/>
      <c r="W100" s="88">
        <f t="shared" si="11"/>
        <v>0</v>
      </c>
      <c r="X100" s="89">
        <f t="shared" si="12"/>
        <v>0</v>
      </c>
    </row>
    <row r="101" spans="2:24" ht="15" customHeight="1">
      <c r="B101" s="13" t="s">
        <v>618</v>
      </c>
      <c r="C101" s="12"/>
      <c r="D101" s="12"/>
      <c r="E101" s="12"/>
      <c r="F101" s="40"/>
      <c r="I101" s="13" t="s">
        <v>576</v>
      </c>
      <c r="J101" s="12"/>
      <c r="K101" s="12"/>
      <c r="L101" s="12"/>
      <c r="M101" s="23"/>
      <c r="N101" s="143"/>
      <c r="O101" s="147">
        <f>SUM(N102)</f>
        <v>0</v>
      </c>
      <c r="P101" s="143"/>
      <c r="Q101" s="147">
        <v>1200000000</v>
      </c>
      <c r="R101" s="1"/>
      <c r="U101" s="87">
        <v>0</v>
      </c>
      <c r="V101" s="34"/>
      <c r="W101" s="88">
        <f t="shared" si="11"/>
        <v>0</v>
      </c>
      <c r="X101" s="89">
        <f t="shared" si="12"/>
        <v>0</v>
      </c>
    </row>
    <row r="102" spans="2:24" ht="15" customHeight="1">
      <c r="B102" s="13"/>
      <c r="C102" s="12" t="s">
        <v>446</v>
      </c>
      <c r="D102" s="12"/>
      <c r="E102" s="12"/>
      <c r="F102" s="40"/>
      <c r="I102" s="13"/>
      <c r="J102" s="12" t="s">
        <v>306</v>
      </c>
      <c r="K102" s="12"/>
      <c r="L102" s="12"/>
      <c r="M102" s="23"/>
      <c r="N102" s="143">
        <v>0</v>
      </c>
      <c r="O102" s="147"/>
      <c r="P102" s="143">
        <v>1200000000</v>
      </c>
      <c r="Q102" s="147"/>
      <c r="R102" s="1"/>
      <c r="U102" s="87">
        <v>105000000</v>
      </c>
      <c r="V102" s="34"/>
      <c r="W102" s="88">
        <f t="shared" si="11"/>
        <v>0</v>
      </c>
      <c r="X102" s="89">
        <f t="shared" si="12"/>
        <v>0</v>
      </c>
    </row>
    <row r="103" spans="2:24" ht="15" customHeight="1">
      <c r="B103" s="13" t="s">
        <v>620</v>
      </c>
      <c r="C103" s="12"/>
      <c r="D103" s="12"/>
      <c r="E103" s="12"/>
      <c r="F103" s="40"/>
      <c r="I103" s="13" t="s">
        <v>619</v>
      </c>
      <c r="J103" s="12"/>
      <c r="K103" s="12"/>
      <c r="L103" s="12"/>
      <c r="M103" s="23"/>
      <c r="N103" s="143"/>
      <c r="O103" s="147">
        <f>SUM(N104:N104)</f>
        <v>15203814992</v>
      </c>
      <c r="P103" s="143"/>
      <c r="Q103" s="147">
        <v>12196721240</v>
      </c>
      <c r="R103" s="1"/>
      <c r="U103" s="87">
        <v>361255240</v>
      </c>
      <c r="V103" s="34"/>
      <c r="W103" s="88">
        <f t="shared" si="11"/>
        <v>1022054002</v>
      </c>
      <c r="X103" s="89">
        <f t="shared" si="12"/>
        <v>0</v>
      </c>
    </row>
    <row r="104" spans="2:24" ht="15" customHeight="1">
      <c r="B104" s="13"/>
      <c r="C104" s="12" t="s">
        <v>447</v>
      </c>
      <c r="D104" s="12"/>
      <c r="E104" s="12"/>
      <c r="F104" s="40"/>
      <c r="I104" s="13"/>
      <c r="J104" s="12" t="s">
        <v>245</v>
      </c>
      <c r="K104" s="12"/>
      <c r="L104" s="12"/>
      <c r="M104" s="23"/>
      <c r="N104" s="143">
        <v>15203814992</v>
      </c>
      <c r="O104" s="147"/>
      <c r="P104" s="143">
        <v>12196721240</v>
      </c>
      <c r="Q104" s="147"/>
      <c r="R104" s="1"/>
      <c r="U104" s="87"/>
      <c r="V104" s="34">
        <v>1200000000</v>
      </c>
      <c r="W104" s="88">
        <f>IFERROR(N101-U104,0)</f>
        <v>0</v>
      </c>
      <c r="X104" s="89">
        <f>IFERROR(O101-V104,0)</f>
        <v>-1200000000</v>
      </c>
    </row>
    <row r="105" spans="2:24" ht="15" customHeight="1">
      <c r="B105" s="13" t="s">
        <v>621</v>
      </c>
      <c r="C105" s="12"/>
      <c r="D105" s="12"/>
      <c r="E105" s="12"/>
      <c r="F105" s="40"/>
      <c r="I105" s="13" t="s">
        <v>577</v>
      </c>
      <c r="J105" s="12"/>
      <c r="K105" s="12"/>
      <c r="L105" s="12"/>
      <c r="M105" s="23"/>
      <c r="N105" s="143"/>
      <c r="O105" s="147">
        <f>SUM(O106,O113,O114,O121,O122,O124,O120,O123)</f>
        <v>794409924669</v>
      </c>
      <c r="P105" s="143"/>
      <c r="Q105" s="147">
        <v>633262204248</v>
      </c>
      <c r="R105" s="1"/>
      <c r="U105" s="87">
        <v>1200000000</v>
      </c>
      <c r="V105" s="34"/>
      <c r="W105" s="88">
        <f>IFERROR(N102-U105,0)</f>
        <v>-1200000000</v>
      </c>
      <c r="X105" s="89">
        <f>IFERROR(O102-V105,0)</f>
        <v>0</v>
      </c>
    </row>
    <row r="106" spans="2:24" ht="15" customHeight="1">
      <c r="B106" s="13"/>
      <c r="C106" s="12" t="s">
        <v>448</v>
      </c>
      <c r="D106" s="12"/>
      <c r="E106" s="12"/>
      <c r="F106" s="40"/>
      <c r="I106" s="13"/>
      <c r="J106" s="12" t="s">
        <v>959</v>
      </c>
      <c r="K106" s="12"/>
      <c r="L106" s="12"/>
      <c r="M106" s="23"/>
      <c r="N106" s="143"/>
      <c r="O106" s="147">
        <f>SUM(N107,N110)</f>
        <v>479066154576</v>
      </c>
      <c r="P106" s="143"/>
      <c r="Q106" s="147">
        <v>398080920044</v>
      </c>
      <c r="R106" s="1"/>
      <c r="U106" s="87"/>
      <c r="V106" s="34">
        <v>0</v>
      </c>
      <c r="W106" s="88">
        <f>IFERROR(#REF!-U106,0)</f>
        <v>0</v>
      </c>
      <c r="X106" s="89">
        <f>IFERROR(#REF!-V106,0)</f>
        <v>0</v>
      </c>
    </row>
    <row r="107" spans="2:24" ht="15" customHeight="1">
      <c r="B107" s="13"/>
      <c r="C107" s="12"/>
      <c r="D107" s="12" t="s">
        <v>449</v>
      </c>
      <c r="E107" s="12"/>
      <c r="F107" s="40"/>
      <c r="I107" s="13"/>
      <c r="J107" s="12"/>
      <c r="K107" s="12" t="s">
        <v>43</v>
      </c>
      <c r="L107" s="12"/>
      <c r="M107" s="23"/>
      <c r="N107" s="143">
        <f>SUM(N108:N109)</f>
        <v>272580827627</v>
      </c>
      <c r="O107" s="147"/>
      <c r="P107" s="143">
        <v>197963264276</v>
      </c>
      <c r="Q107" s="147"/>
      <c r="R107" s="1"/>
      <c r="U107" s="87"/>
      <c r="V107" s="34">
        <v>12196721240</v>
      </c>
      <c r="W107" s="88">
        <f>IFERROR(N104-U107,0)</f>
        <v>15203814992</v>
      </c>
      <c r="X107" s="89">
        <f>IFERROR(O104-V107,0)</f>
        <v>-12196721240</v>
      </c>
    </row>
    <row r="108" spans="2:24" ht="15" customHeight="1">
      <c r="B108" s="46"/>
      <c r="C108" s="47"/>
      <c r="D108" s="47"/>
      <c r="E108" s="47" t="s">
        <v>44</v>
      </c>
      <c r="F108" s="49"/>
      <c r="I108" s="13"/>
      <c r="J108" s="12"/>
      <c r="K108" s="12"/>
      <c r="L108" s="12" t="s">
        <v>44</v>
      </c>
      <c r="M108" s="23"/>
      <c r="N108" s="143">
        <v>194872306853</v>
      </c>
      <c r="O108" s="147"/>
      <c r="P108" s="143">
        <v>72482837859</v>
      </c>
      <c r="Q108" s="147"/>
      <c r="R108" s="1"/>
      <c r="U108" s="87"/>
      <c r="V108" s="34">
        <v>624087607706</v>
      </c>
      <c r="W108" s="88">
        <f>IFERROR(N105-U108,0)</f>
        <v>0</v>
      </c>
      <c r="X108" s="89">
        <f>IFERROR(O105-V108,0)</f>
        <v>170322316963</v>
      </c>
    </row>
    <row r="109" spans="2:24" ht="15" customHeight="1">
      <c r="B109" s="46"/>
      <c r="C109" s="47"/>
      <c r="D109" s="47"/>
      <c r="E109" s="47" t="s">
        <v>45</v>
      </c>
      <c r="F109" s="49"/>
      <c r="I109" s="13"/>
      <c r="J109" s="12"/>
      <c r="K109" s="12"/>
      <c r="L109" s="12" t="s">
        <v>45</v>
      </c>
      <c r="M109" s="23"/>
      <c r="N109" s="143">
        <v>77708520774</v>
      </c>
      <c r="O109" s="147"/>
      <c r="P109" s="143">
        <v>125480426417</v>
      </c>
      <c r="Q109" s="147"/>
      <c r="R109" s="1"/>
      <c r="U109" s="87"/>
      <c r="V109" s="34"/>
      <c r="W109" s="88">
        <f>IFERROR(#REF!-U109,0)</f>
        <v>0</v>
      </c>
      <c r="X109" s="89">
        <f>IFERROR(#REF!-V109,0)</f>
        <v>0</v>
      </c>
    </row>
    <row r="110" spans="2:24" ht="15" customHeight="1">
      <c r="B110" s="13"/>
      <c r="C110" s="12"/>
      <c r="D110" s="12" t="s">
        <v>450</v>
      </c>
      <c r="E110" s="12"/>
      <c r="F110" s="40"/>
      <c r="I110" s="13"/>
      <c r="J110" s="12"/>
      <c r="K110" s="12" t="s">
        <v>46</v>
      </c>
      <c r="L110" s="12"/>
      <c r="M110" s="23"/>
      <c r="N110" s="143">
        <f>SUM(N111:N112)</f>
        <v>206485326949</v>
      </c>
      <c r="O110" s="147"/>
      <c r="P110" s="143">
        <v>200117655768</v>
      </c>
      <c r="Q110" s="147"/>
      <c r="R110" s="1"/>
      <c r="U110" s="87"/>
      <c r="V110" s="34">
        <v>398080920044</v>
      </c>
      <c r="W110" s="88">
        <f t="shared" si="11"/>
        <v>0</v>
      </c>
      <c r="X110" s="89">
        <f t="shared" si="12"/>
        <v>80985234532</v>
      </c>
    </row>
    <row r="111" spans="2:24" ht="15" customHeight="1">
      <c r="B111" s="46"/>
      <c r="C111" s="47"/>
      <c r="D111" s="47"/>
      <c r="E111" s="47" t="s">
        <v>47</v>
      </c>
      <c r="F111" s="49"/>
      <c r="I111" s="13"/>
      <c r="J111" s="12"/>
      <c r="K111" s="12"/>
      <c r="L111" s="12" t="s">
        <v>47</v>
      </c>
      <c r="M111" s="23"/>
      <c r="N111" s="143">
        <v>195823836949</v>
      </c>
      <c r="O111" s="147"/>
      <c r="P111" s="143">
        <v>194409975768</v>
      </c>
      <c r="Q111" s="147"/>
      <c r="R111" s="1"/>
      <c r="U111" s="87">
        <v>197963264276</v>
      </c>
      <c r="V111" s="34"/>
      <c r="W111" s="88">
        <f t="shared" si="11"/>
        <v>74617563351</v>
      </c>
      <c r="X111" s="89">
        <f t="shared" si="12"/>
        <v>0</v>
      </c>
    </row>
    <row r="112" spans="2:24" ht="15" customHeight="1">
      <c r="B112" s="46"/>
      <c r="C112" s="47"/>
      <c r="D112" s="47"/>
      <c r="E112" s="47" t="s">
        <v>48</v>
      </c>
      <c r="F112" s="49"/>
      <c r="I112" s="13"/>
      <c r="J112" s="12"/>
      <c r="K112" s="12"/>
      <c r="L112" s="12" t="s">
        <v>48</v>
      </c>
      <c r="M112" s="23"/>
      <c r="N112" s="143">
        <v>10661490000</v>
      </c>
      <c r="O112" s="147"/>
      <c r="P112" s="143">
        <v>5707680000</v>
      </c>
      <c r="Q112" s="147"/>
      <c r="R112" s="1"/>
      <c r="U112" s="87">
        <v>72482837859</v>
      </c>
      <c r="V112" s="34"/>
      <c r="W112" s="88">
        <f t="shared" si="11"/>
        <v>122389468994</v>
      </c>
      <c r="X112" s="89">
        <f t="shared" si="12"/>
        <v>0</v>
      </c>
    </row>
    <row r="113" spans="2:24" ht="15" customHeight="1">
      <c r="B113" s="13"/>
      <c r="C113" s="12" t="s">
        <v>451</v>
      </c>
      <c r="D113" s="12"/>
      <c r="E113" s="12"/>
      <c r="F113" s="40"/>
      <c r="I113" s="13"/>
      <c r="J113" s="12" t="s">
        <v>960</v>
      </c>
      <c r="K113" s="12"/>
      <c r="L113" s="12"/>
      <c r="M113" s="23"/>
      <c r="N113" s="143"/>
      <c r="O113" s="147">
        <v>173400000000</v>
      </c>
      <c r="P113" s="143"/>
      <c r="Q113" s="147">
        <v>109400000000</v>
      </c>
      <c r="R113" s="1"/>
      <c r="U113" s="87">
        <v>125480426417</v>
      </c>
      <c r="V113" s="34"/>
      <c r="W113" s="88">
        <f t="shared" si="11"/>
        <v>-47771905643</v>
      </c>
      <c r="X113" s="89">
        <f t="shared" si="12"/>
        <v>0</v>
      </c>
    </row>
    <row r="114" spans="2:24" ht="15" customHeight="1">
      <c r="B114" s="13"/>
      <c r="C114" s="12" t="s">
        <v>383</v>
      </c>
      <c r="D114" s="12"/>
      <c r="E114" s="12"/>
      <c r="F114" s="40"/>
      <c r="I114" s="13"/>
      <c r="J114" s="12" t="s">
        <v>961</v>
      </c>
      <c r="K114" s="12"/>
      <c r="L114" s="12"/>
      <c r="M114" s="23"/>
      <c r="N114" s="143"/>
      <c r="O114" s="147">
        <f>SUM(N115,N119)</f>
        <v>6210046379</v>
      </c>
      <c r="P114" s="143"/>
      <c r="Q114" s="147">
        <v>7226379655</v>
      </c>
      <c r="R114" s="1"/>
      <c r="U114" s="87">
        <v>200117655768</v>
      </c>
      <c r="V114" s="34"/>
      <c r="W114" s="88">
        <f t="shared" si="11"/>
        <v>6367671181</v>
      </c>
      <c r="X114" s="89">
        <f t="shared" si="12"/>
        <v>0</v>
      </c>
    </row>
    <row r="115" spans="2:24" ht="15" customHeight="1">
      <c r="B115" s="13"/>
      <c r="C115" s="12"/>
      <c r="D115" s="12" t="s">
        <v>384</v>
      </c>
      <c r="E115" s="12"/>
      <c r="F115" s="40"/>
      <c r="I115" s="13"/>
      <c r="J115" s="12"/>
      <c r="K115" s="12" t="s">
        <v>49</v>
      </c>
      <c r="L115" s="12"/>
      <c r="M115" s="23"/>
      <c r="N115" s="143">
        <f>SUM(N116:N118)</f>
        <v>6210043704</v>
      </c>
      <c r="O115" s="147"/>
      <c r="P115" s="143">
        <v>7066367554</v>
      </c>
      <c r="Q115" s="147"/>
      <c r="R115" s="1"/>
      <c r="U115" s="87">
        <v>194409975768</v>
      </c>
      <c r="V115" s="34"/>
      <c r="W115" s="88">
        <f t="shared" si="11"/>
        <v>1413861181</v>
      </c>
      <c r="X115" s="89">
        <f t="shared" si="12"/>
        <v>0</v>
      </c>
    </row>
    <row r="116" spans="2:24" ht="15" customHeight="1">
      <c r="B116" s="46"/>
      <c r="C116" s="47"/>
      <c r="D116" s="47"/>
      <c r="E116" s="47" t="s">
        <v>655</v>
      </c>
      <c r="F116" s="49"/>
      <c r="I116" s="13"/>
      <c r="J116" s="12"/>
      <c r="K116" s="12"/>
      <c r="L116" s="12" t="s">
        <v>655</v>
      </c>
      <c r="M116" s="23"/>
      <c r="N116" s="143">
        <v>6092043716</v>
      </c>
      <c r="O116" s="147"/>
      <c r="P116" s="143">
        <v>6964034230</v>
      </c>
      <c r="Q116" s="147"/>
      <c r="R116" s="1"/>
      <c r="U116" s="87">
        <v>5707680000</v>
      </c>
      <c r="V116" s="34"/>
      <c r="W116" s="88">
        <f t="shared" si="11"/>
        <v>4953810000</v>
      </c>
      <c r="X116" s="89">
        <f t="shared" si="12"/>
        <v>0</v>
      </c>
    </row>
    <row r="117" spans="2:24" ht="15" customHeight="1">
      <c r="B117" s="46"/>
      <c r="C117" s="47"/>
      <c r="D117" s="47"/>
      <c r="E117" s="47" t="s">
        <v>50</v>
      </c>
      <c r="F117" s="49"/>
      <c r="I117" s="13"/>
      <c r="J117" s="12"/>
      <c r="K117" s="12"/>
      <c r="L117" s="12" t="s">
        <v>50</v>
      </c>
      <c r="M117" s="23"/>
      <c r="N117" s="143">
        <v>41750000</v>
      </c>
      <c r="O117" s="147"/>
      <c r="P117" s="143">
        <v>47750000</v>
      </c>
      <c r="Q117" s="147"/>
      <c r="R117" s="1"/>
      <c r="U117" s="87"/>
      <c r="V117" s="34">
        <v>109400000000</v>
      </c>
      <c r="W117" s="88">
        <f t="shared" si="11"/>
        <v>0</v>
      </c>
      <c r="X117" s="89">
        <f t="shared" si="12"/>
        <v>64000000000</v>
      </c>
    </row>
    <row r="118" spans="2:24" ht="15" customHeight="1">
      <c r="B118" s="46"/>
      <c r="C118" s="47"/>
      <c r="D118" s="47"/>
      <c r="E118" s="47" t="s">
        <v>51</v>
      </c>
      <c r="F118" s="49"/>
      <c r="I118" s="13"/>
      <c r="J118" s="12"/>
      <c r="K118" s="12"/>
      <c r="L118" s="12" t="s">
        <v>51</v>
      </c>
      <c r="M118" s="23"/>
      <c r="N118" s="143">
        <v>76249988</v>
      </c>
      <c r="O118" s="147"/>
      <c r="P118" s="143">
        <v>54583324</v>
      </c>
      <c r="Q118" s="147"/>
      <c r="R118" s="1"/>
      <c r="U118" s="87"/>
      <c r="V118" s="34">
        <v>7066379655</v>
      </c>
      <c r="W118" s="88">
        <f t="shared" si="11"/>
        <v>0</v>
      </c>
      <c r="X118" s="89">
        <f t="shared" si="12"/>
        <v>-856333276</v>
      </c>
    </row>
    <row r="119" spans="2:24" ht="15" customHeight="1">
      <c r="B119" s="13"/>
      <c r="C119" s="12"/>
      <c r="D119" s="12" t="s">
        <v>385</v>
      </c>
      <c r="E119" s="12"/>
      <c r="F119" s="40"/>
      <c r="I119" s="13"/>
      <c r="J119" s="12"/>
      <c r="K119" s="12" t="s">
        <v>52</v>
      </c>
      <c r="L119" s="12"/>
      <c r="M119" s="23"/>
      <c r="N119" s="143">
        <v>2675</v>
      </c>
      <c r="O119" s="147"/>
      <c r="P119" s="143">
        <v>160012101</v>
      </c>
      <c r="Q119" s="147"/>
      <c r="R119" s="1"/>
      <c r="U119" s="87">
        <v>7066367554</v>
      </c>
      <c r="V119" s="34"/>
      <c r="W119" s="88">
        <f t="shared" si="11"/>
        <v>-856323850</v>
      </c>
      <c r="X119" s="89">
        <f t="shared" si="12"/>
        <v>0</v>
      </c>
    </row>
    <row r="120" spans="2:24" ht="15" customHeight="1">
      <c r="B120" s="13"/>
      <c r="C120" s="12" t="s">
        <v>622</v>
      </c>
      <c r="D120" s="12"/>
      <c r="E120" s="12"/>
      <c r="F120" s="40"/>
      <c r="I120" s="13"/>
      <c r="J120" s="12" t="s">
        <v>962</v>
      </c>
      <c r="K120" s="12"/>
      <c r="L120" s="12"/>
      <c r="M120" s="23"/>
      <c r="N120" s="143"/>
      <c r="O120" s="147">
        <v>2500000000</v>
      </c>
      <c r="P120" s="143"/>
      <c r="Q120" s="147">
        <v>0</v>
      </c>
      <c r="R120" s="1"/>
      <c r="U120" s="87">
        <v>6964034230</v>
      </c>
      <c r="V120" s="34"/>
      <c r="W120" s="88">
        <f t="shared" si="11"/>
        <v>-871990514</v>
      </c>
      <c r="X120" s="89">
        <f t="shared" si="12"/>
        <v>0</v>
      </c>
    </row>
    <row r="121" spans="2:24" ht="15" customHeight="1">
      <c r="B121" s="13"/>
      <c r="C121" s="12" t="s">
        <v>623</v>
      </c>
      <c r="D121" s="12"/>
      <c r="E121" s="12"/>
      <c r="F121" s="40"/>
      <c r="I121" s="13"/>
      <c r="J121" s="12" t="s">
        <v>963</v>
      </c>
      <c r="K121" s="12"/>
      <c r="L121" s="12"/>
      <c r="M121" s="23"/>
      <c r="N121" s="143"/>
      <c r="O121" s="147">
        <v>15704785482</v>
      </c>
      <c r="P121" s="143"/>
      <c r="Q121" s="147">
        <v>15704785482</v>
      </c>
      <c r="R121" s="1"/>
      <c r="U121" s="87">
        <v>47750000</v>
      </c>
      <c r="V121" s="34"/>
      <c r="W121" s="88">
        <f t="shared" si="11"/>
        <v>-6000000</v>
      </c>
      <c r="X121" s="89">
        <f t="shared" si="12"/>
        <v>0</v>
      </c>
    </row>
    <row r="122" spans="2:24" ht="15" customHeight="1">
      <c r="B122" s="13"/>
      <c r="C122" s="12" t="s">
        <v>624</v>
      </c>
      <c r="D122" s="12"/>
      <c r="E122" s="12"/>
      <c r="F122" s="40"/>
      <c r="I122" s="13"/>
      <c r="J122" s="12" t="s">
        <v>964</v>
      </c>
      <c r="K122" s="12"/>
      <c r="L122" s="12"/>
      <c r="M122" s="23"/>
      <c r="N122" s="143"/>
      <c r="O122" s="147">
        <v>149449127000</v>
      </c>
      <c r="P122" s="143"/>
      <c r="Q122" s="147">
        <v>127641596542</v>
      </c>
      <c r="R122" s="1"/>
      <c r="U122" s="87">
        <v>54583324</v>
      </c>
      <c r="V122" s="34"/>
      <c r="W122" s="88">
        <f t="shared" si="11"/>
        <v>21666664</v>
      </c>
      <c r="X122" s="89">
        <f t="shared" si="12"/>
        <v>0</v>
      </c>
    </row>
    <row r="123" spans="2:24" ht="15" customHeight="1">
      <c r="B123" s="13"/>
      <c r="C123" s="12" t="s">
        <v>452</v>
      </c>
      <c r="D123" s="12"/>
      <c r="E123" s="12"/>
      <c r="F123" s="40"/>
      <c r="I123" s="13"/>
      <c r="J123" s="12"/>
      <c r="K123" s="12" t="s">
        <v>352</v>
      </c>
      <c r="M123" s="23"/>
      <c r="N123" s="143"/>
      <c r="O123" s="147">
        <v>-9086820981</v>
      </c>
      <c r="P123" s="143"/>
      <c r="Q123" s="147">
        <v>-7149026631</v>
      </c>
      <c r="R123" s="1"/>
      <c r="U123" s="87">
        <v>12101</v>
      </c>
      <c r="V123" s="34"/>
      <c r="W123" s="88">
        <f t="shared" si="11"/>
        <v>-9426</v>
      </c>
      <c r="X123" s="89">
        <f t="shared" si="12"/>
        <v>0</v>
      </c>
    </row>
    <row r="124" spans="2:24" ht="15" customHeight="1">
      <c r="B124" s="13"/>
      <c r="C124" s="12" t="s">
        <v>625</v>
      </c>
      <c r="D124" s="12"/>
      <c r="E124" s="12"/>
      <c r="F124" s="40"/>
      <c r="I124" s="13"/>
      <c r="J124" s="12" t="s">
        <v>965</v>
      </c>
      <c r="K124" s="12"/>
      <c r="L124" s="12"/>
      <c r="M124" s="23"/>
      <c r="N124" s="143"/>
      <c r="O124" s="147">
        <f>SUM(N125:N129)</f>
        <v>-22833367787</v>
      </c>
      <c r="P124" s="143"/>
      <c r="Q124" s="147">
        <v>-17642450844</v>
      </c>
      <c r="R124" s="1"/>
      <c r="U124" s="87"/>
      <c r="V124" s="34">
        <v>0</v>
      </c>
      <c r="W124" s="88">
        <f t="shared" si="11"/>
        <v>0</v>
      </c>
      <c r="X124" s="89">
        <f t="shared" si="12"/>
        <v>2500000000</v>
      </c>
    </row>
    <row r="125" spans="2:24" ht="15" customHeight="1">
      <c r="B125" s="13"/>
      <c r="C125" s="12"/>
      <c r="D125" s="12" t="s">
        <v>453</v>
      </c>
      <c r="E125" s="12"/>
      <c r="F125" s="40"/>
      <c r="I125" s="13"/>
      <c r="J125" s="12"/>
      <c r="K125" s="12" t="s">
        <v>246</v>
      </c>
      <c r="L125" s="12"/>
      <c r="M125" s="23"/>
      <c r="N125" s="143">
        <v>-201689186</v>
      </c>
      <c r="O125" s="147"/>
      <c r="P125" s="143">
        <v>-69117818</v>
      </c>
      <c r="Q125" s="147"/>
      <c r="R125" s="1"/>
      <c r="U125" s="87"/>
      <c r="V125" s="34">
        <v>15704785482</v>
      </c>
      <c r="W125" s="88">
        <f t="shared" ref="W125:W156" si="13">IFERROR(N121-U125,0)</f>
        <v>0</v>
      </c>
      <c r="X125" s="89">
        <f t="shared" ref="X125:X156" si="14">IFERROR(O121-V125,0)</f>
        <v>0</v>
      </c>
    </row>
    <row r="126" spans="2:24" ht="15" customHeight="1">
      <c r="B126" s="13"/>
      <c r="C126" s="12"/>
      <c r="D126" s="12" t="s">
        <v>454</v>
      </c>
      <c r="E126" s="12"/>
      <c r="F126" s="40"/>
      <c r="I126" s="13"/>
      <c r="J126" s="12"/>
      <c r="K126" s="12" t="s">
        <v>353</v>
      </c>
      <c r="L126" s="12"/>
      <c r="M126" s="23"/>
      <c r="N126" s="143">
        <v>-131536073</v>
      </c>
      <c r="O126" s="147"/>
      <c r="P126" s="143">
        <v>0</v>
      </c>
      <c r="Q126" s="147"/>
      <c r="R126" s="1"/>
      <c r="U126" s="87"/>
      <c r="V126" s="34">
        <v>118627000000</v>
      </c>
      <c r="W126" s="88">
        <f t="shared" si="13"/>
        <v>0</v>
      </c>
      <c r="X126" s="89">
        <f t="shared" si="14"/>
        <v>30822127000</v>
      </c>
    </row>
    <row r="127" spans="2:24" ht="15" customHeight="1">
      <c r="B127" s="13"/>
      <c r="C127" s="12"/>
      <c r="D127" s="12" t="s">
        <v>455</v>
      </c>
      <c r="E127" s="12"/>
      <c r="F127" s="40"/>
      <c r="I127" s="13"/>
      <c r="J127" s="12"/>
      <c r="K127" s="12" t="s">
        <v>354</v>
      </c>
      <c r="L127" s="12"/>
      <c r="M127" s="23"/>
      <c r="N127" s="143">
        <v>-14448142302</v>
      </c>
      <c r="O127" s="147"/>
      <c r="P127" s="143">
        <v>-14448142302</v>
      </c>
      <c r="Q127" s="147"/>
      <c r="R127" s="1"/>
      <c r="U127" s="87"/>
      <c r="V127" s="34">
        <v>-7149026631</v>
      </c>
      <c r="W127" s="88">
        <f t="shared" si="13"/>
        <v>0</v>
      </c>
      <c r="X127" s="89">
        <f t="shared" si="14"/>
        <v>-1937794350</v>
      </c>
    </row>
    <row r="128" spans="2:24" ht="15" customHeight="1">
      <c r="B128" s="13"/>
      <c r="C128" s="12"/>
      <c r="D128" s="12" t="s">
        <v>456</v>
      </c>
      <c r="E128" s="12"/>
      <c r="F128" s="40"/>
      <c r="I128" s="13"/>
      <c r="J128" s="12"/>
      <c r="K128" s="12" t="s">
        <v>355</v>
      </c>
      <c r="L128" s="12"/>
      <c r="M128" s="23"/>
      <c r="N128" s="143">
        <v>0</v>
      </c>
      <c r="O128" s="147"/>
      <c r="P128" s="143">
        <v>0</v>
      </c>
      <c r="Q128" s="147"/>
      <c r="R128" s="1"/>
      <c r="U128" s="87"/>
      <c r="V128" s="34">
        <v>-17642450844</v>
      </c>
      <c r="W128" s="88">
        <f t="shared" si="13"/>
        <v>0</v>
      </c>
      <c r="X128" s="89">
        <f t="shared" si="14"/>
        <v>-5190916943</v>
      </c>
    </row>
    <row r="129" spans="2:26" ht="15" customHeight="1">
      <c r="B129" s="13"/>
      <c r="C129" s="12"/>
      <c r="D129" s="12" t="s">
        <v>457</v>
      </c>
      <c r="E129" s="12"/>
      <c r="F129" s="40"/>
      <c r="I129" s="13"/>
      <c r="J129" s="12"/>
      <c r="K129" s="12" t="s">
        <v>356</v>
      </c>
      <c r="L129" s="12"/>
      <c r="M129" s="23"/>
      <c r="N129" s="143">
        <v>-8052000226</v>
      </c>
      <c r="O129" s="147"/>
      <c r="P129" s="143">
        <v>-3125190724</v>
      </c>
      <c r="Q129" s="147"/>
      <c r="R129" s="1"/>
      <c r="U129" s="87">
        <v>-69117818</v>
      </c>
      <c r="V129" s="34"/>
      <c r="W129" s="88">
        <f t="shared" si="13"/>
        <v>-132571368</v>
      </c>
      <c r="X129" s="89">
        <f t="shared" si="14"/>
        <v>0</v>
      </c>
    </row>
    <row r="130" spans="2:26" ht="15" customHeight="1">
      <c r="B130" s="13" t="s">
        <v>670</v>
      </c>
      <c r="C130" s="12"/>
      <c r="D130" s="12"/>
      <c r="E130" s="12"/>
      <c r="F130" s="40"/>
      <c r="I130" s="13" t="s">
        <v>578</v>
      </c>
      <c r="J130" s="12"/>
      <c r="K130" s="12"/>
      <c r="L130" s="12"/>
      <c r="M130" s="23"/>
      <c r="N130" s="143"/>
      <c r="O130" s="147">
        <f>SUM(O131,O135)</f>
        <v>11955641498</v>
      </c>
      <c r="P130" s="143"/>
      <c r="Q130" s="147">
        <v>5263524128</v>
      </c>
      <c r="R130" s="1"/>
      <c r="U130" s="87">
        <v>0</v>
      </c>
      <c r="V130" s="34"/>
      <c r="W130" s="88">
        <f t="shared" si="13"/>
        <v>-131536073</v>
      </c>
      <c r="X130" s="89">
        <f t="shared" si="14"/>
        <v>0</v>
      </c>
    </row>
    <row r="131" spans="2:26" ht="15" customHeight="1">
      <c r="B131" s="13"/>
      <c r="C131" s="12" t="s">
        <v>458</v>
      </c>
      <c r="D131" s="12"/>
      <c r="E131" s="12"/>
      <c r="F131" s="40"/>
      <c r="I131" s="13"/>
      <c r="J131" s="12" t="s">
        <v>53</v>
      </c>
      <c r="K131" s="12"/>
      <c r="L131" s="12"/>
      <c r="M131" s="23"/>
      <c r="N131" s="143"/>
      <c r="O131" s="147">
        <f>SUM(N132:N134)</f>
        <v>41039987661</v>
      </c>
      <c r="P131" s="143"/>
      <c r="Q131" s="147">
        <v>32021112956</v>
      </c>
      <c r="R131" s="1"/>
      <c r="U131" s="87">
        <v>-14448142302</v>
      </c>
      <c r="V131" s="34"/>
      <c r="W131" s="88">
        <f t="shared" si="13"/>
        <v>0</v>
      </c>
      <c r="X131" s="89">
        <f t="shared" si="14"/>
        <v>0</v>
      </c>
    </row>
    <row r="132" spans="2:26" ht="15" customHeight="1">
      <c r="B132" s="13"/>
      <c r="C132" s="12"/>
      <c r="D132" s="12" t="s">
        <v>459</v>
      </c>
      <c r="E132" s="12"/>
      <c r="F132" s="40"/>
      <c r="I132" s="13"/>
      <c r="J132" s="12"/>
      <c r="K132" s="12" t="s">
        <v>54</v>
      </c>
      <c r="L132" s="12"/>
      <c r="M132" s="23"/>
      <c r="N132" s="143">
        <v>945793055</v>
      </c>
      <c r="O132" s="147"/>
      <c r="P132" s="143">
        <v>1369253360</v>
      </c>
      <c r="Q132" s="147"/>
      <c r="R132" s="1"/>
      <c r="U132" s="87">
        <v>0</v>
      </c>
      <c r="V132" s="34"/>
      <c r="W132" s="88">
        <f t="shared" si="13"/>
        <v>0</v>
      </c>
      <c r="X132" s="89">
        <f t="shared" si="14"/>
        <v>0</v>
      </c>
    </row>
    <row r="133" spans="2:26" ht="15" customHeight="1">
      <c r="B133" s="13"/>
      <c r="C133" s="12"/>
      <c r="D133" s="12" t="s">
        <v>460</v>
      </c>
      <c r="E133" s="12"/>
      <c r="F133" s="40"/>
      <c r="I133" s="13"/>
      <c r="J133" s="12"/>
      <c r="K133" s="12" t="s">
        <v>55</v>
      </c>
      <c r="L133" s="12"/>
      <c r="M133" s="23"/>
      <c r="N133" s="143">
        <v>26411895421</v>
      </c>
      <c r="O133" s="147"/>
      <c r="P133" s="143">
        <v>25525191165</v>
      </c>
      <c r="Q133" s="147"/>
      <c r="R133" s="1"/>
      <c r="U133" s="87">
        <v>-3125190724</v>
      </c>
      <c r="V133" s="34"/>
      <c r="W133" s="88">
        <f t="shared" si="13"/>
        <v>-4926809502</v>
      </c>
      <c r="X133" s="89">
        <f t="shared" si="14"/>
        <v>0</v>
      </c>
    </row>
    <row r="134" spans="2:26" ht="15" customHeight="1">
      <c r="B134" s="13"/>
      <c r="C134" s="12"/>
      <c r="D134" s="12" t="s">
        <v>626</v>
      </c>
      <c r="E134" s="12"/>
      <c r="F134" s="40"/>
      <c r="I134" s="13"/>
      <c r="J134" s="12"/>
      <c r="K134" s="3" t="s">
        <v>573</v>
      </c>
      <c r="L134" s="12"/>
      <c r="M134" s="40"/>
      <c r="N134" s="143">
        <v>13682299185</v>
      </c>
      <c r="O134" s="147"/>
      <c r="P134" s="143">
        <v>5126668431</v>
      </c>
      <c r="Q134" s="147"/>
      <c r="R134" s="1"/>
      <c r="U134" s="87"/>
      <c r="V134" s="34">
        <v>5263524128</v>
      </c>
      <c r="W134" s="88">
        <f t="shared" si="13"/>
        <v>0</v>
      </c>
      <c r="X134" s="89">
        <f t="shared" si="14"/>
        <v>6692117370</v>
      </c>
      <c r="Z134" s="13"/>
    </row>
    <row r="135" spans="2:26" ht="15" customHeight="1">
      <c r="B135" s="13"/>
      <c r="C135" s="12" t="s">
        <v>461</v>
      </c>
      <c r="D135" s="12"/>
      <c r="E135" s="12"/>
      <c r="F135" s="40"/>
      <c r="I135" s="13"/>
      <c r="J135" s="12" t="s">
        <v>247</v>
      </c>
      <c r="K135" s="3"/>
      <c r="L135" s="12"/>
      <c r="M135" s="40"/>
      <c r="N135" s="143"/>
      <c r="O135" s="147">
        <f>SUM(N136:N138)</f>
        <v>-29084346163</v>
      </c>
      <c r="P135" s="143"/>
      <c r="Q135" s="147">
        <v>-26757588828</v>
      </c>
      <c r="R135" s="1"/>
      <c r="U135" s="87"/>
      <c r="V135" s="34">
        <v>32021112956</v>
      </c>
      <c r="W135" s="88">
        <f t="shared" si="13"/>
        <v>0</v>
      </c>
      <c r="X135" s="89">
        <f t="shared" si="14"/>
        <v>9018874705</v>
      </c>
    </row>
    <row r="136" spans="2:26" ht="15" customHeight="1">
      <c r="B136" s="46"/>
      <c r="C136" s="47"/>
      <c r="D136" s="47" t="s">
        <v>56</v>
      </c>
      <c r="E136" s="47"/>
      <c r="F136" s="49"/>
      <c r="I136" s="13"/>
      <c r="J136" s="12"/>
      <c r="K136" s="12" t="s">
        <v>56</v>
      </c>
      <c r="L136" s="3"/>
      <c r="M136" s="40"/>
      <c r="N136" s="143">
        <v>-546313942</v>
      </c>
      <c r="O136" s="147"/>
      <c r="P136" s="143">
        <v>-710063158</v>
      </c>
      <c r="Q136" s="147"/>
      <c r="R136" s="1"/>
      <c r="U136" s="87">
        <v>1369253360</v>
      </c>
      <c r="V136" s="34"/>
      <c r="W136" s="88">
        <f t="shared" si="13"/>
        <v>-423460305</v>
      </c>
      <c r="X136" s="89">
        <f t="shared" si="14"/>
        <v>0</v>
      </c>
    </row>
    <row r="137" spans="2:26" ht="15" customHeight="1">
      <c r="B137" s="46"/>
      <c r="C137" s="47"/>
      <c r="D137" s="47" t="s">
        <v>57</v>
      </c>
      <c r="E137" s="47"/>
      <c r="F137" s="49"/>
      <c r="I137" s="13"/>
      <c r="J137" s="12"/>
      <c r="K137" s="12" t="s">
        <v>57</v>
      </c>
      <c r="L137" s="3"/>
      <c r="M137" s="40"/>
      <c r="N137" s="143">
        <v>-23375248040</v>
      </c>
      <c r="O137" s="147"/>
      <c r="P137" s="143">
        <v>-22927205810</v>
      </c>
      <c r="Q137" s="147"/>
      <c r="R137" s="1"/>
      <c r="U137" s="87">
        <v>25525191165</v>
      </c>
      <c r="V137" s="34"/>
      <c r="W137" s="88">
        <f t="shared" si="13"/>
        <v>886704256</v>
      </c>
      <c r="X137" s="89">
        <f t="shared" si="14"/>
        <v>0</v>
      </c>
    </row>
    <row r="138" spans="2:26" ht="15" customHeight="1">
      <c r="B138" s="46"/>
      <c r="C138" s="47"/>
      <c r="D138" s="47" t="s">
        <v>574</v>
      </c>
      <c r="E138" s="47"/>
      <c r="F138" s="49"/>
      <c r="I138" s="13"/>
      <c r="J138" s="12"/>
      <c r="K138" s="12" t="s">
        <v>574</v>
      </c>
      <c r="L138" s="3"/>
      <c r="M138" s="40"/>
      <c r="N138" s="143">
        <v>-5162784181</v>
      </c>
      <c r="O138" s="147"/>
      <c r="P138" s="143">
        <v>-3120319860</v>
      </c>
      <c r="Q138" s="147"/>
      <c r="R138" s="1"/>
      <c r="U138" s="87">
        <v>5126668431</v>
      </c>
      <c r="V138" s="34"/>
      <c r="W138" s="88">
        <f t="shared" si="13"/>
        <v>8555630754</v>
      </c>
      <c r="X138" s="89">
        <f t="shared" si="14"/>
        <v>0</v>
      </c>
    </row>
    <row r="139" spans="2:26" ht="15" customHeight="1">
      <c r="B139" s="13" t="s">
        <v>631</v>
      </c>
      <c r="C139" s="12"/>
      <c r="D139" s="12"/>
      <c r="E139" s="12"/>
      <c r="F139" s="40"/>
      <c r="I139" s="13" t="s">
        <v>630</v>
      </c>
      <c r="J139" s="12"/>
      <c r="K139" s="12"/>
      <c r="L139" s="12"/>
      <c r="M139" s="23"/>
      <c r="N139" s="143"/>
      <c r="O139" s="147">
        <f>SUM(O140)</f>
        <v>13303721634</v>
      </c>
      <c r="P139" s="143"/>
      <c r="Q139" s="147">
        <v>13216044527</v>
      </c>
      <c r="R139" s="1"/>
      <c r="U139" s="87"/>
      <c r="V139" s="34">
        <v>-26757588828</v>
      </c>
      <c r="W139" s="88">
        <f t="shared" si="13"/>
        <v>0</v>
      </c>
      <c r="X139" s="89">
        <f t="shared" si="14"/>
        <v>-2326757335</v>
      </c>
    </row>
    <row r="140" spans="2:26" ht="15" customHeight="1">
      <c r="B140" s="13"/>
      <c r="C140" s="12" t="s">
        <v>462</v>
      </c>
      <c r="D140" s="12"/>
      <c r="E140" s="12"/>
      <c r="F140" s="40"/>
      <c r="I140" s="13"/>
      <c r="J140" s="12" t="s">
        <v>58</v>
      </c>
      <c r="K140" s="12"/>
      <c r="L140" s="12"/>
      <c r="M140" s="23"/>
      <c r="N140" s="143"/>
      <c r="O140" s="147">
        <f>SUM(N141:N145)</f>
        <v>13303721634</v>
      </c>
      <c r="P140" s="143"/>
      <c r="Q140" s="147">
        <v>13216044527</v>
      </c>
      <c r="R140" s="1"/>
      <c r="U140" s="87">
        <v>-710063158</v>
      </c>
      <c r="V140" s="34"/>
      <c r="W140" s="88">
        <f t="shared" si="13"/>
        <v>163749216</v>
      </c>
      <c r="X140" s="89">
        <f t="shared" si="14"/>
        <v>0</v>
      </c>
    </row>
    <row r="141" spans="2:26" ht="15" customHeight="1">
      <c r="B141" s="13"/>
      <c r="C141" s="12"/>
      <c r="D141" s="12" t="s">
        <v>463</v>
      </c>
      <c r="E141" s="12"/>
      <c r="F141" s="40"/>
      <c r="I141" s="13"/>
      <c r="J141" s="12"/>
      <c r="K141" s="12" t="s">
        <v>59</v>
      </c>
      <c r="L141" s="12"/>
      <c r="M141" s="23"/>
      <c r="N141" s="143">
        <v>2629257790</v>
      </c>
      <c r="O141" s="147"/>
      <c r="P141" s="143">
        <v>2564257790</v>
      </c>
      <c r="Q141" s="147"/>
      <c r="R141" s="1"/>
      <c r="U141" s="87">
        <v>-22927205810</v>
      </c>
      <c r="V141" s="34"/>
      <c r="W141" s="88">
        <f t="shared" si="13"/>
        <v>-448042230</v>
      </c>
      <c r="X141" s="89">
        <f t="shared" si="14"/>
        <v>0</v>
      </c>
    </row>
    <row r="142" spans="2:26" ht="15" customHeight="1">
      <c r="B142" s="13"/>
      <c r="C142" s="12"/>
      <c r="D142" s="12" t="s">
        <v>464</v>
      </c>
      <c r="E142" s="12"/>
      <c r="F142" s="40"/>
      <c r="I142" s="13"/>
      <c r="J142" s="12"/>
      <c r="K142" s="12" t="s">
        <v>60</v>
      </c>
      <c r="L142" s="12"/>
      <c r="M142" s="23"/>
      <c r="N142" s="143">
        <v>442798220</v>
      </c>
      <c r="O142" s="147"/>
      <c r="P142" s="143">
        <v>442798220</v>
      </c>
      <c r="Q142" s="147"/>
      <c r="R142" s="1"/>
      <c r="U142" s="87">
        <v>-3120319860</v>
      </c>
      <c r="V142" s="34"/>
      <c r="W142" s="88">
        <f t="shared" si="13"/>
        <v>-2042464321</v>
      </c>
      <c r="X142" s="89">
        <f t="shared" si="14"/>
        <v>0</v>
      </c>
    </row>
    <row r="143" spans="2:26" ht="15" customHeight="1">
      <c r="B143" s="13"/>
      <c r="C143" s="12"/>
      <c r="D143" s="12" t="s">
        <v>465</v>
      </c>
      <c r="E143" s="12"/>
      <c r="F143" s="40"/>
      <c r="I143" s="13"/>
      <c r="J143" s="12"/>
      <c r="K143" s="12" t="s">
        <v>61</v>
      </c>
      <c r="L143" s="12"/>
      <c r="M143" s="23"/>
      <c r="N143" s="143">
        <v>6575233332</v>
      </c>
      <c r="O143" s="147"/>
      <c r="P143" s="143">
        <v>6552556225</v>
      </c>
      <c r="Q143" s="147"/>
      <c r="R143" s="1"/>
      <c r="U143" s="87"/>
      <c r="V143" s="34">
        <v>13216044527</v>
      </c>
      <c r="W143" s="88">
        <f t="shared" si="13"/>
        <v>0</v>
      </c>
      <c r="X143" s="89">
        <f t="shared" si="14"/>
        <v>87677107</v>
      </c>
    </row>
    <row r="144" spans="2:26" ht="15" customHeight="1">
      <c r="B144" s="13"/>
      <c r="C144" s="12"/>
      <c r="D144" s="12" t="s">
        <v>466</v>
      </c>
      <c r="E144" s="12"/>
      <c r="F144" s="40"/>
      <c r="I144" s="13"/>
      <c r="J144" s="12"/>
      <c r="K144" s="12" t="s">
        <v>62</v>
      </c>
      <c r="L144" s="12"/>
      <c r="M144" s="23"/>
      <c r="N144" s="143">
        <v>11718000</v>
      </c>
      <c r="O144" s="147"/>
      <c r="P144" s="143">
        <v>11718000</v>
      </c>
      <c r="Q144" s="147"/>
      <c r="R144" s="1"/>
      <c r="U144" s="87"/>
      <c r="V144" s="34">
        <v>13216044527</v>
      </c>
      <c r="W144" s="88">
        <f t="shared" si="13"/>
        <v>0</v>
      </c>
      <c r="X144" s="89">
        <f t="shared" si="14"/>
        <v>87677107</v>
      </c>
    </row>
    <row r="145" spans="1:24" ht="15" customHeight="1">
      <c r="B145" s="13"/>
      <c r="C145" s="12"/>
      <c r="D145" s="12" t="s">
        <v>467</v>
      </c>
      <c r="E145" s="12"/>
      <c r="F145" s="40"/>
      <c r="I145" s="13"/>
      <c r="J145" s="12"/>
      <c r="K145" s="12" t="s">
        <v>63</v>
      </c>
      <c r="L145" s="12"/>
      <c r="M145" s="23"/>
      <c r="N145" s="143">
        <v>3644714292</v>
      </c>
      <c r="O145" s="147"/>
      <c r="P145" s="143">
        <v>3644714292</v>
      </c>
      <c r="Q145" s="147"/>
      <c r="R145" s="1"/>
      <c r="U145" s="87">
        <v>2564257790</v>
      </c>
      <c r="V145" s="34"/>
      <c r="W145" s="88">
        <f t="shared" si="13"/>
        <v>65000000</v>
      </c>
      <c r="X145" s="89">
        <f t="shared" si="14"/>
        <v>0</v>
      </c>
    </row>
    <row r="146" spans="1:24" ht="15" customHeight="1">
      <c r="B146" s="13" t="s">
        <v>633</v>
      </c>
      <c r="C146" s="12"/>
      <c r="D146" s="12"/>
      <c r="E146" s="12"/>
      <c r="F146" s="40"/>
      <c r="I146" s="13" t="s">
        <v>632</v>
      </c>
      <c r="J146" s="12"/>
      <c r="K146" s="12"/>
      <c r="L146" s="12"/>
      <c r="M146" s="23"/>
      <c r="N146" s="143"/>
      <c r="O146" s="147">
        <f>SUM(O147,O168,O185,O187,O190,O193)</f>
        <v>2724415964663</v>
      </c>
      <c r="P146" s="143"/>
      <c r="Q146" s="147">
        <v>665425284020</v>
      </c>
      <c r="R146" s="1"/>
      <c r="U146" s="87">
        <v>442798220</v>
      </c>
      <c r="V146" s="34"/>
      <c r="W146" s="88">
        <f t="shared" si="13"/>
        <v>0</v>
      </c>
      <c r="X146" s="89">
        <f t="shared" si="14"/>
        <v>0</v>
      </c>
    </row>
    <row r="147" spans="1:24" ht="15" customHeight="1">
      <c r="B147" s="13"/>
      <c r="C147" s="12" t="s">
        <v>468</v>
      </c>
      <c r="D147" s="12"/>
      <c r="E147" s="12"/>
      <c r="F147" s="40"/>
      <c r="I147" s="13"/>
      <c r="J147" s="12" t="s">
        <v>64</v>
      </c>
      <c r="K147" s="12"/>
      <c r="L147" s="12"/>
      <c r="M147" s="23"/>
      <c r="N147" s="143"/>
      <c r="O147" s="147">
        <f>SUM(N148,N156,N161,N164,N165)</f>
        <v>2710063198500</v>
      </c>
      <c r="P147" s="143"/>
      <c r="Q147" s="147">
        <v>652735041531</v>
      </c>
      <c r="R147" s="1"/>
      <c r="U147" s="87">
        <v>6552556225</v>
      </c>
      <c r="V147" s="34"/>
      <c r="W147" s="88">
        <f t="shared" si="13"/>
        <v>22677107</v>
      </c>
      <c r="X147" s="89">
        <f t="shared" si="14"/>
        <v>0</v>
      </c>
    </row>
    <row r="148" spans="1:24" ht="15" customHeight="1">
      <c r="B148" s="13"/>
      <c r="C148" s="12"/>
      <c r="D148" s="12" t="s">
        <v>469</v>
      </c>
      <c r="E148" s="12"/>
      <c r="F148" s="40"/>
      <c r="I148" s="13"/>
      <c r="J148" s="12"/>
      <c r="K148" s="12" t="s">
        <v>65</v>
      </c>
      <c r="L148" s="12"/>
      <c r="M148" s="23"/>
      <c r="N148" s="143">
        <f>SUM(N149,N150,N151,N154,N155)</f>
        <v>1215319315839</v>
      </c>
      <c r="O148" s="147"/>
      <c r="P148" s="143">
        <v>93017120767</v>
      </c>
      <c r="Q148" s="147"/>
      <c r="R148" s="1"/>
      <c r="U148" s="87">
        <v>11718000</v>
      </c>
      <c r="V148" s="34"/>
      <c r="W148" s="88">
        <f t="shared" si="13"/>
        <v>0</v>
      </c>
      <c r="X148" s="89">
        <f t="shared" si="14"/>
        <v>0</v>
      </c>
    </row>
    <row r="149" spans="1:24" ht="15" customHeight="1">
      <c r="B149" s="46"/>
      <c r="C149" s="47"/>
      <c r="D149" s="47"/>
      <c r="E149" s="47" t="s">
        <v>66</v>
      </c>
      <c r="F149" s="49"/>
      <c r="I149" s="13"/>
      <c r="J149" s="12"/>
      <c r="K149" s="12"/>
      <c r="L149" s="12" t="s">
        <v>66</v>
      </c>
      <c r="M149" s="23"/>
      <c r="N149" s="143">
        <v>146111824839</v>
      </c>
      <c r="O149" s="147"/>
      <c r="P149" s="143">
        <v>84130415686</v>
      </c>
      <c r="Q149" s="147"/>
      <c r="R149" s="1"/>
      <c r="U149" s="87">
        <v>3644714292</v>
      </c>
      <c r="V149" s="34"/>
      <c r="W149" s="88">
        <f t="shared" si="13"/>
        <v>0</v>
      </c>
      <c r="X149" s="89">
        <f t="shared" si="14"/>
        <v>0</v>
      </c>
    </row>
    <row r="150" spans="1:24" ht="15" customHeight="1">
      <c r="B150" s="46"/>
      <c r="C150" s="47"/>
      <c r="D150" s="47"/>
      <c r="E150" s="47" t="s">
        <v>67</v>
      </c>
      <c r="F150" s="49"/>
      <c r="I150" s="13"/>
      <c r="J150" s="12"/>
      <c r="K150" s="12"/>
      <c r="L150" s="12" t="s">
        <v>67</v>
      </c>
      <c r="M150" s="23"/>
      <c r="N150" s="143">
        <v>1057450160000</v>
      </c>
      <c r="O150" s="147"/>
      <c r="P150" s="143">
        <v>0</v>
      </c>
      <c r="Q150" s="147"/>
      <c r="R150" s="1"/>
      <c r="U150" s="87"/>
      <c r="V150" s="34">
        <v>665324816887</v>
      </c>
      <c r="W150" s="88">
        <f t="shared" si="13"/>
        <v>0</v>
      </c>
      <c r="X150" s="89">
        <f t="shared" si="14"/>
        <v>2059091147776</v>
      </c>
    </row>
    <row r="151" spans="1:24" ht="15" customHeight="1">
      <c r="B151" s="46"/>
      <c r="C151" s="47"/>
      <c r="D151" s="47"/>
      <c r="E151" s="47" t="s">
        <v>68</v>
      </c>
      <c r="F151" s="49"/>
      <c r="I151" s="13"/>
      <c r="J151" s="12"/>
      <c r="K151" s="12"/>
      <c r="L151" s="12" t="s">
        <v>68</v>
      </c>
      <c r="M151" s="23"/>
      <c r="N151" s="143">
        <f>SUM(N152:N153)</f>
        <v>11748757500</v>
      </c>
      <c r="O151" s="147"/>
      <c r="P151" s="143">
        <v>5850201581</v>
      </c>
      <c r="Q151" s="147"/>
      <c r="R151" s="1"/>
      <c r="U151" s="87"/>
      <c r="V151" s="34">
        <v>652634574498</v>
      </c>
      <c r="W151" s="88">
        <f t="shared" si="13"/>
        <v>0</v>
      </c>
      <c r="X151" s="89">
        <f t="shared" si="14"/>
        <v>2057428624002</v>
      </c>
    </row>
    <row r="152" spans="1:24" ht="15" customHeight="1">
      <c r="B152" s="46"/>
      <c r="C152" s="47"/>
      <c r="D152" s="47"/>
      <c r="E152" s="47"/>
      <c r="F152" s="49" t="s">
        <v>69</v>
      </c>
      <c r="I152" s="13"/>
      <c r="J152" s="12"/>
      <c r="K152" s="12"/>
      <c r="L152" s="12"/>
      <c r="M152" s="23" t="s">
        <v>69</v>
      </c>
      <c r="N152" s="143">
        <v>11748757500</v>
      </c>
      <c r="O152" s="147"/>
      <c r="P152" s="143">
        <v>5850201581</v>
      </c>
      <c r="Q152" s="147"/>
      <c r="R152" s="1"/>
      <c r="U152" s="87">
        <v>93017120767</v>
      </c>
      <c r="V152" s="34"/>
      <c r="W152" s="88">
        <f t="shared" si="13"/>
        <v>1122302195072</v>
      </c>
      <c r="X152" s="89">
        <f t="shared" si="14"/>
        <v>0</v>
      </c>
    </row>
    <row r="153" spans="1:24" ht="15" customHeight="1">
      <c r="A153" s="32"/>
      <c r="B153" s="46"/>
      <c r="C153" s="47"/>
      <c r="D153" s="47"/>
      <c r="E153" s="47"/>
      <c r="F153" s="49" t="s">
        <v>70</v>
      </c>
      <c r="I153" s="13"/>
      <c r="J153" s="12"/>
      <c r="K153" s="12"/>
      <c r="L153" s="12"/>
      <c r="M153" s="23" t="s">
        <v>70</v>
      </c>
      <c r="N153" s="143">
        <v>0</v>
      </c>
      <c r="O153" s="147"/>
      <c r="P153" s="143">
        <v>0</v>
      </c>
      <c r="Q153" s="147"/>
      <c r="R153" s="1"/>
      <c r="U153" s="87">
        <v>84130415686</v>
      </c>
      <c r="V153" s="34"/>
      <c r="W153" s="88">
        <f t="shared" si="13"/>
        <v>61981409153</v>
      </c>
      <c r="X153" s="89">
        <f t="shared" si="14"/>
        <v>0</v>
      </c>
    </row>
    <row r="154" spans="1:24" ht="15" customHeight="1">
      <c r="A154" s="32"/>
      <c r="B154" s="46"/>
      <c r="C154" s="47"/>
      <c r="D154" s="47"/>
      <c r="E154" s="47" t="s">
        <v>250</v>
      </c>
      <c r="F154" s="49"/>
      <c r="I154" s="13"/>
      <c r="J154" s="12"/>
      <c r="K154" s="12"/>
      <c r="L154" s="12" t="s">
        <v>224</v>
      </c>
      <c r="M154" s="23"/>
      <c r="N154" s="143">
        <v>0</v>
      </c>
      <c r="O154" s="147"/>
      <c r="P154" s="143">
        <v>0</v>
      </c>
      <c r="Q154" s="147"/>
      <c r="R154" s="1"/>
      <c r="U154" s="87">
        <v>0</v>
      </c>
      <c r="V154" s="34"/>
      <c r="W154" s="88">
        <f t="shared" si="13"/>
        <v>1057450160000</v>
      </c>
      <c r="X154" s="89">
        <f t="shared" si="14"/>
        <v>0</v>
      </c>
    </row>
    <row r="155" spans="1:24" ht="15" customHeight="1">
      <c r="A155" s="32"/>
      <c r="B155" s="46"/>
      <c r="C155" s="47"/>
      <c r="D155" s="47"/>
      <c r="E155" s="47" t="s">
        <v>251</v>
      </c>
      <c r="F155" s="49"/>
      <c r="I155" s="13"/>
      <c r="J155" s="12"/>
      <c r="K155" s="12"/>
      <c r="L155" s="12" t="s">
        <v>225</v>
      </c>
      <c r="M155" s="23"/>
      <c r="N155" s="143">
        <v>8573500</v>
      </c>
      <c r="O155" s="147"/>
      <c r="P155" s="143">
        <v>3036503500</v>
      </c>
      <c r="Q155" s="147"/>
      <c r="R155" s="1"/>
      <c r="U155" s="87">
        <v>5850201581</v>
      </c>
      <c r="V155" s="34"/>
      <c r="W155" s="88">
        <f t="shared" si="13"/>
        <v>5898555919</v>
      </c>
      <c r="X155" s="89">
        <f t="shared" si="14"/>
        <v>0</v>
      </c>
    </row>
    <row r="156" spans="1:24" ht="15" customHeight="1">
      <c r="B156" s="13"/>
      <c r="C156" s="12"/>
      <c r="D156" s="12" t="s">
        <v>470</v>
      </c>
      <c r="E156" s="12"/>
      <c r="F156" s="40"/>
      <c r="I156" s="13"/>
      <c r="J156" s="12"/>
      <c r="K156" s="12" t="s">
        <v>71</v>
      </c>
      <c r="L156" s="12"/>
      <c r="M156" s="23"/>
      <c r="N156" s="143">
        <f>SUM(N157:N158)</f>
        <v>6907086446</v>
      </c>
      <c r="O156" s="147"/>
      <c r="P156" s="143">
        <v>5061801749</v>
      </c>
      <c r="Q156" s="147"/>
      <c r="R156" s="1"/>
      <c r="U156" s="87">
        <v>5850201581</v>
      </c>
      <c r="V156" s="34"/>
      <c r="W156" s="88">
        <f t="shared" si="13"/>
        <v>5898555919</v>
      </c>
      <c r="X156" s="89">
        <f t="shared" si="14"/>
        <v>0</v>
      </c>
    </row>
    <row r="157" spans="1:24" ht="15" customHeight="1">
      <c r="B157" s="46"/>
      <c r="C157" s="47"/>
      <c r="D157" s="47"/>
      <c r="E157" s="47" t="s">
        <v>66</v>
      </c>
      <c r="F157" s="49"/>
      <c r="I157" s="13"/>
      <c r="J157" s="12"/>
      <c r="K157" s="12"/>
      <c r="L157" s="12" t="s">
        <v>66</v>
      </c>
      <c r="M157" s="23"/>
      <c r="N157" s="167">
        <v>6663340930</v>
      </c>
      <c r="O157" s="147"/>
      <c r="P157" s="143">
        <v>5033637834</v>
      </c>
      <c r="Q157" s="147"/>
      <c r="R157" s="1"/>
      <c r="U157" s="87">
        <v>0</v>
      </c>
      <c r="V157" s="34"/>
      <c r="W157" s="88">
        <f t="shared" ref="W157:W188" si="15">IFERROR(N153-U157,0)</f>
        <v>0</v>
      </c>
      <c r="X157" s="89">
        <f t="shared" ref="X157:X188" si="16">IFERROR(O153-V157,0)</f>
        <v>0</v>
      </c>
    </row>
    <row r="158" spans="1:24" ht="15" customHeight="1">
      <c r="B158" s="46"/>
      <c r="C158" s="47"/>
      <c r="D158" s="47"/>
      <c r="E158" s="47" t="s">
        <v>72</v>
      </c>
      <c r="F158" s="49"/>
      <c r="I158" s="13"/>
      <c r="J158" s="12"/>
      <c r="K158" s="12"/>
      <c r="L158" s="12" t="s">
        <v>72</v>
      </c>
      <c r="M158" s="23"/>
      <c r="N158" s="143">
        <f>SUM(N159:N160)</f>
        <v>243745516</v>
      </c>
      <c r="O158" s="147"/>
      <c r="P158" s="143">
        <v>28163915</v>
      </c>
      <c r="Q158" s="147"/>
      <c r="R158" s="1"/>
      <c r="U158" s="87">
        <v>0</v>
      </c>
      <c r="V158" s="34"/>
      <c r="W158" s="88">
        <f t="shared" si="15"/>
        <v>0</v>
      </c>
      <c r="X158" s="89">
        <f t="shared" si="16"/>
        <v>0</v>
      </c>
    </row>
    <row r="159" spans="1:24" ht="15" customHeight="1">
      <c r="B159" s="46"/>
      <c r="C159" s="47"/>
      <c r="D159" s="47"/>
      <c r="E159" s="47"/>
      <c r="F159" s="49" t="s">
        <v>73</v>
      </c>
      <c r="I159" s="13"/>
      <c r="J159" s="12"/>
      <c r="K159" s="12"/>
      <c r="L159" s="12"/>
      <c r="M159" s="23" t="s">
        <v>73</v>
      </c>
      <c r="N159" s="143">
        <v>240779919</v>
      </c>
      <c r="O159" s="147"/>
      <c r="P159" s="143">
        <v>27367853</v>
      </c>
      <c r="Q159" s="147"/>
      <c r="R159" s="1"/>
      <c r="U159" s="87">
        <v>3036503500</v>
      </c>
      <c r="V159" s="34"/>
      <c r="W159" s="88">
        <f t="shared" si="15"/>
        <v>-3027930000</v>
      </c>
      <c r="X159" s="89">
        <f t="shared" si="16"/>
        <v>0</v>
      </c>
    </row>
    <row r="160" spans="1:24" ht="15" customHeight="1">
      <c r="B160" s="46"/>
      <c r="C160" s="47"/>
      <c r="D160" s="47"/>
      <c r="E160" s="47"/>
      <c r="F160" s="49" t="s">
        <v>74</v>
      </c>
      <c r="I160" s="13"/>
      <c r="J160" s="12"/>
      <c r="K160" s="12"/>
      <c r="L160" s="12"/>
      <c r="M160" s="23" t="s">
        <v>74</v>
      </c>
      <c r="N160" s="143">
        <v>2965597</v>
      </c>
      <c r="O160" s="147"/>
      <c r="P160" s="143">
        <v>796062</v>
      </c>
      <c r="Q160" s="147"/>
      <c r="R160" s="1"/>
      <c r="U160" s="87">
        <v>5061801749</v>
      </c>
      <c r="V160" s="34"/>
      <c r="W160" s="88">
        <f t="shared" si="15"/>
        <v>1845284697</v>
      </c>
      <c r="X160" s="89">
        <f t="shared" si="16"/>
        <v>0</v>
      </c>
    </row>
    <row r="161" spans="2:24" ht="15" customHeight="1">
      <c r="B161" s="13"/>
      <c r="C161" s="12"/>
      <c r="D161" s="12" t="s">
        <v>386</v>
      </c>
      <c r="E161" s="12"/>
      <c r="F161" s="40"/>
      <c r="G161" s="32"/>
      <c r="H161" s="32"/>
      <c r="I161" s="13"/>
      <c r="J161" s="12"/>
      <c r="K161" s="12" t="s">
        <v>158</v>
      </c>
      <c r="L161" s="12"/>
      <c r="M161" s="23"/>
      <c r="N161" s="143">
        <f>SUM(N162:N163)</f>
        <v>1485873412799</v>
      </c>
      <c r="O161" s="147"/>
      <c r="P161" s="143">
        <v>551681107015</v>
      </c>
      <c r="Q161" s="147"/>
      <c r="R161" s="1"/>
      <c r="U161" s="87">
        <v>5033637834</v>
      </c>
      <c r="V161" s="34"/>
      <c r="W161" s="88">
        <f t="shared" si="15"/>
        <v>1629703096</v>
      </c>
      <c r="X161" s="89">
        <f t="shared" si="16"/>
        <v>0</v>
      </c>
    </row>
    <row r="162" spans="2:24" ht="15" customHeight="1">
      <c r="B162" s="46"/>
      <c r="C162" s="47"/>
      <c r="D162" s="47"/>
      <c r="E162" s="47" t="s">
        <v>471</v>
      </c>
      <c r="F162" s="49"/>
      <c r="G162" s="32"/>
      <c r="H162" s="32"/>
      <c r="I162" s="13"/>
      <c r="J162" s="12"/>
      <c r="K162" s="12"/>
      <c r="L162" s="12" t="s">
        <v>159</v>
      </c>
      <c r="M162" s="23"/>
      <c r="N162" s="143">
        <v>1485873412799</v>
      </c>
      <c r="O162" s="147"/>
      <c r="P162" s="143">
        <v>531480998340</v>
      </c>
      <c r="Q162" s="147"/>
      <c r="R162" s="1"/>
      <c r="U162" s="87">
        <v>28163915</v>
      </c>
      <c r="V162" s="34"/>
      <c r="W162" s="88">
        <f t="shared" si="15"/>
        <v>215581601</v>
      </c>
      <c r="X162" s="89">
        <f t="shared" si="16"/>
        <v>0</v>
      </c>
    </row>
    <row r="163" spans="2:24" ht="15" customHeight="1">
      <c r="B163" s="46"/>
      <c r="C163" s="47"/>
      <c r="D163" s="47"/>
      <c r="E163" s="47" t="s">
        <v>472</v>
      </c>
      <c r="F163" s="49"/>
      <c r="G163" s="32"/>
      <c r="H163" s="32"/>
      <c r="I163" s="13"/>
      <c r="J163" s="12"/>
      <c r="K163" s="12"/>
      <c r="L163" s="12" t="s">
        <v>160</v>
      </c>
      <c r="M163" s="23"/>
      <c r="N163" s="143">
        <v>0</v>
      </c>
      <c r="O163" s="147"/>
      <c r="P163" s="143">
        <v>20200108675</v>
      </c>
      <c r="Q163" s="147"/>
      <c r="R163" s="1"/>
      <c r="U163" s="87">
        <v>27367853</v>
      </c>
      <c r="V163" s="34"/>
      <c r="W163" s="88">
        <f t="shared" si="15"/>
        <v>213412066</v>
      </c>
      <c r="X163" s="89">
        <f t="shared" si="16"/>
        <v>0</v>
      </c>
    </row>
    <row r="164" spans="2:24" ht="15" customHeight="1">
      <c r="B164" s="13"/>
      <c r="C164" s="12"/>
      <c r="D164" s="12" t="s">
        <v>387</v>
      </c>
      <c r="E164" s="12"/>
      <c r="F164" s="40"/>
      <c r="I164" s="13"/>
      <c r="J164" s="12"/>
      <c r="K164" s="12" t="s">
        <v>162</v>
      </c>
      <c r="L164" s="12"/>
      <c r="M164" s="23"/>
      <c r="N164" s="143">
        <v>13139750</v>
      </c>
      <c r="O164" s="147"/>
      <c r="P164" s="143">
        <v>672307765</v>
      </c>
      <c r="Q164" s="147"/>
      <c r="R164" s="1"/>
      <c r="U164" s="87">
        <v>796062</v>
      </c>
      <c r="V164" s="34"/>
      <c r="W164" s="88">
        <f t="shared" si="15"/>
        <v>2169535</v>
      </c>
      <c r="X164" s="89">
        <f t="shared" si="16"/>
        <v>0</v>
      </c>
    </row>
    <row r="165" spans="2:24" ht="15" customHeight="1">
      <c r="B165" s="13"/>
      <c r="C165" s="12"/>
      <c r="D165" s="12" t="s">
        <v>388</v>
      </c>
      <c r="E165" s="12"/>
      <c r="F165" s="40"/>
      <c r="I165" s="13"/>
      <c r="J165" s="12"/>
      <c r="K165" s="12" t="s">
        <v>161</v>
      </c>
      <c r="L165" s="12"/>
      <c r="M165" s="23"/>
      <c r="N165" s="143">
        <f>SUM(N166:N167)</f>
        <v>1950243666</v>
      </c>
      <c r="O165" s="147"/>
      <c r="P165" s="143">
        <v>2302704235</v>
      </c>
      <c r="Q165" s="147"/>
      <c r="R165" s="1"/>
      <c r="U165" s="87">
        <v>551681107015</v>
      </c>
      <c r="V165" s="34"/>
      <c r="W165" s="88">
        <f t="shared" si="15"/>
        <v>934192305784</v>
      </c>
      <c r="X165" s="89">
        <f t="shared" si="16"/>
        <v>0</v>
      </c>
    </row>
    <row r="166" spans="2:24" ht="15" customHeight="1">
      <c r="B166" s="46"/>
      <c r="C166" s="47"/>
      <c r="D166" s="47"/>
      <c r="E166" s="47" t="s">
        <v>667</v>
      </c>
      <c r="F166" s="49"/>
      <c r="I166" s="13"/>
      <c r="J166" s="12"/>
      <c r="K166" s="12"/>
      <c r="L166" s="12" t="s">
        <v>667</v>
      </c>
      <c r="M166" s="23"/>
      <c r="N166" s="143">
        <v>1950243666</v>
      </c>
      <c r="O166" s="147"/>
      <c r="P166" s="143">
        <v>2302704235</v>
      </c>
      <c r="Q166" s="147"/>
      <c r="R166" s="1"/>
      <c r="U166" s="87">
        <v>531480998340</v>
      </c>
      <c r="V166" s="34"/>
      <c r="W166" s="88">
        <f t="shared" si="15"/>
        <v>954392414459</v>
      </c>
      <c r="X166" s="89">
        <f t="shared" si="16"/>
        <v>0</v>
      </c>
    </row>
    <row r="167" spans="2:24" ht="15" customHeight="1">
      <c r="B167" s="46"/>
      <c r="C167" s="47"/>
      <c r="D167" s="47"/>
      <c r="E167" s="47" t="s">
        <v>668</v>
      </c>
      <c r="F167" s="49"/>
      <c r="I167" s="13"/>
      <c r="J167" s="12"/>
      <c r="K167" s="12"/>
      <c r="L167" s="12" t="s">
        <v>668</v>
      </c>
      <c r="M167" s="23"/>
      <c r="N167" s="143">
        <v>0</v>
      </c>
      <c r="O167" s="147"/>
      <c r="P167" s="143">
        <v>0</v>
      </c>
      <c r="Q167" s="147"/>
      <c r="R167" s="1"/>
      <c r="U167" s="87">
        <v>20200108675</v>
      </c>
      <c r="V167" s="34"/>
      <c r="W167" s="88">
        <f t="shared" si="15"/>
        <v>-20200108675</v>
      </c>
      <c r="X167" s="89">
        <f t="shared" si="16"/>
        <v>0</v>
      </c>
    </row>
    <row r="168" spans="2:24" ht="15" customHeight="1">
      <c r="B168" s="13"/>
      <c r="C168" s="12" t="s">
        <v>389</v>
      </c>
      <c r="D168" s="12"/>
      <c r="E168" s="12"/>
      <c r="F168" s="40"/>
      <c r="I168" s="13"/>
      <c r="J168" s="12" t="s">
        <v>75</v>
      </c>
      <c r="K168" s="12"/>
      <c r="L168" s="12"/>
      <c r="M168" s="23"/>
      <c r="N168" s="143"/>
      <c r="O168" s="147">
        <f>SUM(N169,N174,N183,N184)</f>
        <v>15096804198</v>
      </c>
      <c r="P168" s="143"/>
      <c r="Q168" s="147">
        <v>13044546336</v>
      </c>
      <c r="R168" s="1"/>
      <c r="U168" s="87">
        <v>571840732</v>
      </c>
      <c r="V168" s="34"/>
      <c r="W168" s="88">
        <f t="shared" si="15"/>
        <v>-558700982</v>
      </c>
      <c r="X168" s="89">
        <f t="shared" si="16"/>
        <v>0</v>
      </c>
    </row>
    <row r="169" spans="2:24" ht="15" customHeight="1">
      <c r="B169" s="13"/>
      <c r="C169" s="12"/>
      <c r="D169" s="12" t="s">
        <v>390</v>
      </c>
      <c r="E169" s="12"/>
      <c r="F169" s="40"/>
      <c r="I169" s="13"/>
      <c r="J169" s="12"/>
      <c r="K169" s="12" t="s">
        <v>76</v>
      </c>
      <c r="L169" s="12"/>
      <c r="M169" s="23"/>
      <c r="N169" s="143">
        <f>SUM(N170:N173)</f>
        <v>1153694257</v>
      </c>
      <c r="O169" s="147"/>
      <c r="P169" s="143">
        <v>967726873</v>
      </c>
      <c r="Q169" s="147"/>
      <c r="R169" s="1"/>
      <c r="U169" s="87">
        <v>2302704235</v>
      </c>
      <c r="V169" s="34"/>
      <c r="W169" s="88">
        <f t="shared" si="15"/>
        <v>-352460569</v>
      </c>
      <c r="X169" s="89">
        <f t="shared" si="16"/>
        <v>0</v>
      </c>
    </row>
    <row r="170" spans="2:24" ht="15" customHeight="1">
      <c r="B170" s="46"/>
      <c r="C170" s="47"/>
      <c r="D170" s="47"/>
      <c r="E170" s="47" t="s">
        <v>77</v>
      </c>
      <c r="F170" s="49"/>
      <c r="I170" s="13"/>
      <c r="J170" s="12"/>
      <c r="K170" s="12"/>
      <c r="L170" s="12" t="s">
        <v>77</v>
      </c>
      <c r="M170" s="23"/>
      <c r="N170" s="143">
        <v>1026956576</v>
      </c>
      <c r="O170" s="147"/>
      <c r="P170" s="143">
        <v>778377552</v>
      </c>
      <c r="Q170" s="147"/>
      <c r="R170" s="1"/>
      <c r="U170" s="87">
        <v>2302704235</v>
      </c>
      <c r="V170" s="34"/>
      <c r="W170" s="88">
        <f t="shared" si="15"/>
        <v>-352460569</v>
      </c>
      <c r="X170" s="89">
        <f t="shared" si="16"/>
        <v>0</v>
      </c>
    </row>
    <row r="171" spans="2:24" ht="15" customHeight="1">
      <c r="B171" s="46"/>
      <c r="C171" s="47"/>
      <c r="D171" s="47"/>
      <c r="E171" s="47" t="s">
        <v>78</v>
      </c>
      <c r="F171" s="49"/>
      <c r="I171" s="13"/>
      <c r="J171" s="12"/>
      <c r="K171" s="12"/>
      <c r="L171" s="12" t="s">
        <v>78</v>
      </c>
      <c r="M171" s="23"/>
      <c r="N171" s="143">
        <v>0</v>
      </c>
      <c r="O171" s="147"/>
      <c r="P171" s="143">
        <v>0</v>
      </c>
      <c r="Q171" s="147"/>
      <c r="R171" s="1"/>
      <c r="U171" s="87">
        <v>0</v>
      </c>
      <c r="V171" s="34"/>
      <c r="W171" s="88">
        <f t="shared" si="15"/>
        <v>0</v>
      </c>
      <c r="X171" s="89">
        <f t="shared" si="16"/>
        <v>0</v>
      </c>
    </row>
    <row r="172" spans="2:24" ht="15" customHeight="1">
      <c r="B172" s="46"/>
      <c r="C172" s="47"/>
      <c r="D172" s="47"/>
      <c r="E172" s="47" t="s">
        <v>79</v>
      </c>
      <c r="F172" s="49"/>
      <c r="I172" s="13"/>
      <c r="J172" s="12"/>
      <c r="K172" s="12"/>
      <c r="L172" s="12" t="s">
        <v>79</v>
      </c>
      <c r="M172" s="23"/>
      <c r="N172" s="143">
        <v>0</v>
      </c>
      <c r="O172" s="147"/>
      <c r="P172" s="143">
        <v>8805060</v>
      </c>
      <c r="Q172" s="147"/>
      <c r="R172" s="1"/>
      <c r="U172" s="87"/>
      <c r="V172" s="34">
        <v>13044546236</v>
      </c>
      <c r="W172" s="88">
        <f t="shared" si="15"/>
        <v>0</v>
      </c>
      <c r="X172" s="89">
        <f t="shared" si="16"/>
        <v>2052257962</v>
      </c>
    </row>
    <row r="173" spans="2:24" ht="15" customHeight="1">
      <c r="B173" s="46"/>
      <c r="C173" s="47"/>
      <c r="D173" s="47"/>
      <c r="E173" s="47" t="s">
        <v>174</v>
      </c>
      <c r="F173" s="49"/>
      <c r="I173" s="13"/>
      <c r="J173" s="12"/>
      <c r="K173" s="12"/>
      <c r="L173" s="12" t="s">
        <v>195</v>
      </c>
      <c r="M173" s="23"/>
      <c r="N173" s="143">
        <v>126737681</v>
      </c>
      <c r="O173" s="147"/>
      <c r="P173" s="143">
        <v>180544261</v>
      </c>
      <c r="Q173" s="147"/>
      <c r="R173" s="1"/>
      <c r="U173" s="87">
        <v>967726873</v>
      </c>
      <c r="V173" s="34"/>
      <c r="W173" s="88">
        <f t="shared" si="15"/>
        <v>185967384</v>
      </c>
      <c r="X173" s="89">
        <f t="shared" si="16"/>
        <v>0</v>
      </c>
    </row>
    <row r="174" spans="2:24" ht="15" customHeight="1">
      <c r="B174" s="13"/>
      <c r="C174" s="12"/>
      <c r="D174" s="12" t="s">
        <v>391</v>
      </c>
      <c r="E174" s="12"/>
      <c r="F174" s="40"/>
      <c r="I174" s="13"/>
      <c r="J174" s="12"/>
      <c r="K174" s="12" t="s">
        <v>80</v>
      </c>
      <c r="L174" s="12"/>
      <c r="M174" s="23"/>
      <c r="N174" s="143">
        <f>SUM(N175:N180)</f>
        <v>6250399132</v>
      </c>
      <c r="O174" s="147"/>
      <c r="P174" s="143">
        <v>5517015035</v>
      </c>
      <c r="Q174" s="147"/>
      <c r="R174" s="1"/>
      <c r="U174" s="87">
        <v>778377552</v>
      </c>
      <c r="V174" s="34"/>
      <c r="W174" s="88">
        <f t="shared" si="15"/>
        <v>248579024</v>
      </c>
      <c r="X174" s="89">
        <f t="shared" si="16"/>
        <v>0</v>
      </c>
    </row>
    <row r="175" spans="2:24" ht="15" customHeight="1">
      <c r="B175" s="46"/>
      <c r="C175" s="47"/>
      <c r="D175" s="47"/>
      <c r="E175" s="47" t="s">
        <v>81</v>
      </c>
      <c r="F175" s="49"/>
      <c r="I175" s="13"/>
      <c r="J175" s="12"/>
      <c r="K175" s="12"/>
      <c r="L175" s="12" t="s">
        <v>81</v>
      </c>
      <c r="M175" s="23"/>
      <c r="N175" s="143">
        <v>1095905670</v>
      </c>
      <c r="O175" s="147"/>
      <c r="P175" s="143">
        <v>1208508678</v>
      </c>
      <c r="Q175" s="147"/>
      <c r="R175" s="1"/>
      <c r="U175" s="87">
        <v>0</v>
      </c>
      <c r="V175" s="34"/>
      <c r="W175" s="88">
        <f t="shared" si="15"/>
        <v>0</v>
      </c>
      <c r="X175" s="89">
        <f t="shared" si="16"/>
        <v>0</v>
      </c>
    </row>
    <row r="176" spans="2:24" ht="15" customHeight="1">
      <c r="B176" s="46"/>
      <c r="C176" s="47"/>
      <c r="D176" s="47"/>
      <c r="E176" s="47" t="s">
        <v>82</v>
      </c>
      <c r="F176" s="49"/>
      <c r="I176" s="13"/>
      <c r="J176" s="12"/>
      <c r="K176" s="12"/>
      <c r="L176" s="12" t="s">
        <v>82</v>
      </c>
      <c r="M176" s="23"/>
      <c r="N176" s="143">
        <v>3634231279</v>
      </c>
      <c r="O176" s="147"/>
      <c r="P176" s="143">
        <v>3454119302</v>
      </c>
      <c r="Q176" s="147"/>
      <c r="R176" s="1"/>
      <c r="U176" s="87">
        <v>8805060</v>
      </c>
      <c r="V176" s="34"/>
      <c r="W176" s="88">
        <f t="shared" si="15"/>
        <v>-8805060</v>
      </c>
      <c r="X176" s="89">
        <f t="shared" si="16"/>
        <v>0</v>
      </c>
    </row>
    <row r="177" spans="1:24" ht="15" customHeight="1">
      <c r="B177" s="46"/>
      <c r="C177" s="47"/>
      <c r="D177" s="47"/>
      <c r="E177" s="47" t="s">
        <v>211</v>
      </c>
      <c r="F177" s="49"/>
      <c r="I177" s="13"/>
      <c r="J177" s="12"/>
      <c r="K177" s="12"/>
      <c r="L177" s="12" t="s">
        <v>209</v>
      </c>
      <c r="M177" s="23"/>
      <c r="N177" s="143">
        <v>0</v>
      </c>
      <c r="O177" s="147"/>
      <c r="P177" s="143">
        <v>0</v>
      </c>
      <c r="Q177" s="147"/>
      <c r="R177" s="1"/>
      <c r="U177" s="87">
        <v>180544261</v>
      </c>
      <c r="V177" s="34"/>
      <c r="W177" s="88">
        <f t="shared" si="15"/>
        <v>-53806580</v>
      </c>
      <c r="X177" s="89">
        <f t="shared" si="16"/>
        <v>0</v>
      </c>
    </row>
    <row r="178" spans="1:24" ht="15" customHeight="1">
      <c r="B178" s="46"/>
      <c r="C178" s="47"/>
      <c r="D178" s="47"/>
      <c r="E178" s="47" t="s">
        <v>212</v>
      </c>
      <c r="F178" s="49"/>
      <c r="I178" s="13"/>
      <c r="J178" s="12"/>
      <c r="K178" s="12"/>
      <c r="L178" s="12" t="s">
        <v>210</v>
      </c>
      <c r="M178" s="23"/>
      <c r="N178" s="143">
        <v>-11452055</v>
      </c>
      <c r="O178" s="147"/>
      <c r="P178" s="143">
        <v>0</v>
      </c>
      <c r="Q178" s="147"/>
      <c r="R178" s="1"/>
      <c r="U178" s="87">
        <v>5517015035</v>
      </c>
      <c r="V178" s="34"/>
      <c r="W178" s="88">
        <f t="shared" si="15"/>
        <v>733384097</v>
      </c>
      <c r="X178" s="89">
        <f t="shared" si="16"/>
        <v>0</v>
      </c>
    </row>
    <row r="179" spans="1:24" ht="15" customHeight="1">
      <c r="B179" s="46"/>
      <c r="C179" s="47"/>
      <c r="D179" s="47"/>
      <c r="E179" s="47" t="s">
        <v>228</v>
      </c>
      <c r="F179" s="49"/>
      <c r="I179" s="13"/>
      <c r="J179" s="12"/>
      <c r="K179" s="12"/>
      <c r="L179" s="12" t="s">
        <v>248</v>
      </c>
      <c r="M179" s="23"/>
      <c r="N179" s="143">
        <v>890406215</v>
      </c>
      <c r="O179" s="147"/>
      <c r="P179" s="143">
        <v>131383832</v>
      </c>
      <c r="Q179" s="147"/>
      <c r="R179" s="1"/>
      <c r="U179" s="87">
        <v>1208508678</v>
      </c>
      <c r="V179" s="34"/>
      <c r="W179" s="88">
        <f t="shared" si="15"/>
        <v>-112603008</v>
      </c>
      <c r="X179" s="89">
        <f t="shared" si="16"/>
        <v>0</v>
      </c>
    </row>
    <row r="180" spans="1:24" ht="15" customHeight="1">
      <c r="B180" s="46"/>
      <c r="C180" s="47"/>
      <c r="D180" s="47"/>
      <c r="E180" s="47" t="s">
        <v>229</v>
      </c>
      <c r="F180" s="49"/>
      <c r="I180" s="13"/>
      <c r="J180" s="12"/>
      <c r="K180" s="12"/>
      <c r="L180" s="12" t="s">
        <v>249</v>
      </c>
      <c r="M180" s="23"/>
      <c r="N180" s="143">
        <f>SUM(N181:N182)</f>
        <v>641308023</v>
      </c>
      <c r="O180" s="147"/>
      <c r="P180" s="143">
        <v>723003223</v>
      </c>
      <c r="Q180" s="147"/>
      <c r="R180" s="1"/>
      <c r="U180" s="87">
        <v>3454119302</v>
      </c>
      <c r="V180" s="34"/>
      <c r="W180" s="88">
        <f t="shared" si="15"/>
        <v>180111977</v>
      </c>
      <c r="X180" s="89">
        <f t="shared" si="16"/>
        <v>0</v>
      </c>
    </row>
    <row r="181" spans="1:24" ht="15" customHeight="1">
      <c r="B181" s="46"/>
      <c r="C181" s="47"/>
      <c r="D181" s="47"/>
      <c r="E181" s="47"/>
      <c r="F181" s="49" t="s">
        <v>83</v>
      </c>
      <c r="I181" s="13"/>
      <c r="J181" s="12"/>
      <c r="K181" s="12"/>
      <c r="L181" s="12"/>
      <c r="M181" s="23" t="s">
        <v>83</v>
      </c>
      <c r="N181" s="143">
        <v>640568689</v>
      </c>
      <c r="O181" s="147"/>
      <c r="P181" s="143">
        <v>720266428</v>
      </c>
      <c r="Q181" s="147"/>
      <c r="R181" s="1"/>
      <c r="U181" s="87">
        <v>0</v>
      </c>
      <c r="V181" s="34"/>
      <c r="W181" s="88">
        <f t="shared" si="15"/>
        <v>0</v>
      </c>
      <c r="X181" s="89">
        <f t="shared" si="16"/>
        <v>0</v>
      </c>
    </row>
    <row r="182" spans="1:24" ht="15" customHeight="1">
      <c r="A182" s="28"/>
      <c r="B182" s="46"/>
      <c r="C182" s="47"/>
      <c r="D182" s="47"/>
      <c r="E182" s="47"/>
      <c r="F182" s="49" t="s">
        <v>84</v>
      </c>
      <c r="I182" s="13"/>
      <c r="J182" s="12"/>
      <c r="K182" s="12"/>
      <c r="L182" s="12"/>
      <c r="M182" s="23" t="s">
        <v>84</v>
      </c>
      <c r="N182" s="143">
        <v>739334</v>
      </c>
      <c r="O182" s="147"/>
      <c r="P182" s="143">
        <v>2736795</v>
      </c>
      <c r="Q182" s="147"/>
      <c r="R182" s="1"/>
      <c r="U182" s="87">
        <v>0</v>
      </c>
      <c r="V182" s="34"/>
      <c r="W182" s="88">
        <f t="shared" si="15"/>
        <v>-11452055</v>
      </c>
      <c r="X182" s="89">
        <f t="shared" si="16"/>
        <v>0</v>
      </c>
    </row>
    <row r="183" spans="1:24" ht="15" customHeight="1">
      <c r="B183" s="13"/>
      <c r="C183" s="12"/>
      <c r="D183" s="12" t="s">
        <v>392</v>
      </c>
      <c r="E183" s="12"/>
      <c r="F183" s="40"/>
      <c r="I183" s="13"/>
      <c r="J183" s="12"/>
      <c r="K183" s="12" t="s">
        <v>145</v>
      </c>
      <c r="L183" s="12"/>
      <c r="M183" s="23"/>
      <c r="N183" s="143">
        <v>0</v>
      </c>
      <c r="O183" s="147"/>
      <c r="P183" s="143">
        <v>0</v>
      </c>
      <c r="Q183" s="147"/>
      <c r="R183" s="1"/>
      <c r="U183" s="87">
        <v>131383832</v>
      </c>
      <c r="V183" s="34"/>
      <c r="W183" s="88">
        <f t="shared" si="15"/>
        <v>759022383</v>
      </c>
      <c r="X183" s="89">
        <f t="shared" si="16"/>
        <v>0</v>
      </c>
    </row>
    <row r="184" spans="1:24" ht="15" customHeight="1">
      <c r="B184" s="13"/>
      <c r="C184" s="12"/>
      <c r="D184" s="12" t="s">
        <v>393</v>
      </c>
      <c r="E184" s="12"/>
      <c r="F184" s="40"/>
      <c r="I184" s="13"/>
      <c r="J184" s="12"/>
      <c r="K184" s="12" t="s">
        <v>146</v>
      </c>
      <c r="L184" s="12"/>
      <c r="M184" s="23"/>
      <c r="N184" s="143">
        <v>7692710809</v>
      </c>
      <c r="O184" s="147"/>
      <c r="P184" s="143">
        <v>6559804428</v>
      </c>
      <c r="Q184" s="147"/>
      <c r="R184" s="1"/>
      <c r="U184" s="87">
        <v>723003223</v>
      </c>
      <c r="V184" s="34"/>
      <c r="W184" s="88">
        <f t="shared" si="15"/>
        <v>-81695200</v>
      </c>
      <c r="X184" s="89">
        <f t="shared" si="16"/>
        <v>0</v>
      </c>
    </row>
    <row r="185" spans="1:24" ht="15" customHeight="1">
      <c r="B185" s="13"/>
      <c r="C185" s="12" t="s">
        <v>394</v>
      </c>
      <c r="D185" s="12"/>
      <c r="E185" s="12"/>
      <c r="F185" s="40"/>
      <c r="I185" s="13"/>
      <c r="J185" s="12" t="s">
        <v>178</v>
      </c>
      <c r="K185" s="12"/>
      <c r="L185" s="12"/>
      <c r="M185" s="23"/>
      <c r="N185" s="143"/>
      <c r="O185" s="147">
        <f>SUM(N186:N186)</f>
        <v>2690003988</v>
      </c>
      <c r="P185" s="143"/>
      <c r="Q185" s="147">
        <v>2710003988</v>
      </c>
      <c r="R185" s="1"/>
      <c r="U185" s="87">
        <v>720266428</v>
      </c>
      <c r="V185" s="34"/>
      <c r="W185" s="88">
        <f t="shared" si="15"/>
        <v>-79697739</v>
      </c>
      <c r="X185" s="89">
        <f t="shared" si="16"/>
        <v>0</v>
      </c>
    </row>
    <row r="186" spans="1:24" ht="15" customHeight="1">
      <c r="B186" s="13"/>
      <c r="C186" s="12"/>
      <c r="D186" s="12" t="s">
        <v>395</v>
      </c>
      <c r="E186" s="12"/>
      <c r="F186" s="40"/>
      <c r="I186" s="13"/>
      <c r="J186" s="12"/>
      <c r="K186" s="12" t="s">
        <v>89</v>
      </c>
      <c r="L186" s="12"/>
      <c r="M186" s="23"/>
      <c r="N186" s="143">
        <v>2690003988</v>
      </c>
      <c r="O186" s="147"/>
      <c r="P186" s="143">
        <v>2710003988</v>
      </c>
      <c r="Q186" s="147"/>
      <c r="R186" s="1"/>
      <c r="U186" s="87">
        <v>2736795</v>
      </c>
      <c r="V186" s="34"/>
      <c r="W186" s="88">
        <f t="shared" si="15"/>
        <v>-1997461</v>
      </c>
      <c r="X186" s="89">
        <f t="shared" si="16"/>
        <v>0</v>
      </c>
    </row>
    <row r="187" spans="1:24" ht="15" customHeight="1">
      <c r="B187" s="13"/>
      <c r="C187" s="12" t="s">
        <v>396</v>
      </c>
      <c r="D187" s="12"/>
      <c r="E187" s="12"/>
      <c r="F187" s="40"/>
      <c r="I187" s="13"/>
      <c r="J187" s="12" t="s">
        <v>179</v>
      </c>
      <c r="K187" s="12"/>
      <c r="L187" s="12"/>
      <c r="M187" s="23"/>
      <c r="N187" s="143"/>
      <c r="O187" s="147">
        <f>SUM(N188:N189)</f>
        <v>1238967293</v>
      </c>
      <c r="P187" s="143"/>
      <c r="Q187" s="147">
        <v>1235120082</v>
      </c>
      <c r="R187" s="1"/>
      <c r="U187" s="87">
        <v>0</v>
      </c>
      <c r="V187" s="34"/>
      <c r="W187" s="88">
        <f t="shared" si="15"/>
        <v>0</v>
      </c>
      <c r="X187" s="89">
        <f t="shared" si="16"/>
        <v>0</v>
      </c>
    </row>
    <row r="188" spans="1:24" ht="15" customHeight="1">
      <c r="B188" s="13"/>
      <c r="C188" s="12"/>
      <c r="D188" s="12" t="s">
        <v>397</v>
      </c>
      <c r="E188" s="12"/>
      <c r="F188" s="40"/>
      <c r="I188" s="13"/>
      <c r="J188" s="12"/>
      <c r="K188" s="12" t="s">
        <v>90</v>
      </c>
      <c r="L188" s="12"/>
      <c r="M188" s="23"/>
      <c r="N188" s="143">
        <v>1238967293</v>
      </c>
      <c r="O188" s="147"/>
      <c r="P188" s="143">
        <v>26510000</v>
      </c>
      <c r="Q188" s="147"/>
      <c r="R188" s="1"/>
      <c r="U188" s="87">
        <v>6559804328</v>
      </c>
      <c r="V188" s="34"/>
      <c r="W188" s="88">
        <f t="shared" si="15"/>
        <v>1132906481</v>
      </c>
      <c r="X188" s="89">
        <f t="shared" si="16"/>
        <v>0</v>
      </c>
    </row>
    <row r="189" spans="1:24" ht="15" customHeight="1">
      <c r="B189" s="13"/>
      <c r="C189" s="12"/>
      <c r="D189" s="12" t="s">
        <v>398</v>
      </c>
      <c r="E189" s="12"/>
      <c r="F189" s="40"/>
      <c r="I189" s="13"/>
      <c r="J189" s="12"/>
      <c r="K189" s="12" t="s">
        <v>91</v>
      </c>
      <c r="L189" s="12"/>
      <c r="M189" s="23"/>
      <c r="N189" s="143">
        <v>0</v>
      </c>
      <c r="O189" s="147"/>
      <c r="P189" s="143">
        <v>1208610082</v>
      </c>
      <c r="Q189" s="147"/>
      <c r="R189" s="1"/>
      <c r="U189" s="87"/>
      <c r="V189" s="34">
        <v>2710003988</v>
      </c>
      <c r="W189" s="88">
        <f t="shared" ref="W189:W220" si="17">IFERROR(N185-U189,0)</f>
        <v>0</v>
      </c>
      <c r="X189" s="89">
        <f t="shared" ref="X189:X220" si="18">IFERROR(O185-V189,0)</f>
        <v>-20000000</v>
      </c>
    </row>
    <row r="190" spans="1:24" ht="15" customHeight="1">
      <c r="B190" s="13"/>
      <c r="C190" s="12" t="s">
        <v>399</v>
      </c>
      <c r="D190" s="12"/>
      <c r="E190" s="12"/>
      <c r="F190" s="40"/>
      <c r="G190" s="28"/>
      <c r="H190" s="28"/>
      <c r="I190" s="13"/>
      <c r="J190" s="12" t="s">
        <v>180</v>
      </c>
      <c r="K190" s="12"/>
      <c r="L190" s="12"/>
      <c r="M190" s="23"/>
      <c r="N190" s="143"/>
      <c r="O190" s="147">
        <f>SUM(N191:N192)</f>
        <v>-4539632499</v>
      </c>
      <c r="P190" s="143"/>
      <c r="Q190" s="147">
        <v>-4260497608</v>
      </c>
      <c r="R190" s="1"/>
      <c r="U190" s="87">
        <v>2710003988</v>
      </c>
      <c r="V190" s="34"/>
      <c r="W190" s="88">
        <f t="shared" si="17"/>
        <v>-20000000</v>
      </c>
      <c r="X190" s="89">
        <f t="shared" si="18"/>
        <v>0</v>
      </c>
    </row>
    <row r="191" spans="1:24" ht="15" customHeight="1">
      <c r="B191" s="13"/>
      <c r="C191" s="12"/>
      <c r="D191" s="12" t="s">
        <v>400</v>
      </c>
      <c r="E191" s="12"/>
      <c r="F191" s="40"/>
      <c r="I191" s="13"/>
      <c r="J191" s="12"/>
      <c r="K191" s="12" t="s">
        <v>92</v>
      </c>
      <c r="L191" s="12"/>
      <c r="M191" s="23"/>
      <c r="N191" s="143">
        <v>-668399609</v>
      </c>
      <c r="O191" s="147"/>
      <c r="P191" s="143">
        <v>-432556560</v>
      </c>
      <c r="Q191" s="147"/>
      <c r="R191" s="1"/>
      <c r="U191" s="87"/>
      <c r="V191" s="34">
        <v>1235120082</v>
      </c>
      <c r="W191" s="88">
        <f t="shared" si="17"/>
        <v>0</v>
      </c>
      <c r="X191" s="89">
        <f t="shared" si="18"/>
        <v>3847211</v>
      </c>
    </row>
    <row r="192" spans="1:24" ht="15" customHeight="1">
      <c r="B192" s="13"/>
      <c r="C192" s="12"/>
      <c r="D192" s="12" t="s">
        <v>401</v>
      </c>
      <c r="E192" s="12"/>
      <c r="F192" s="40"/>
      <c r="I192" s="13"/>
      <c r="J192" s="12"/>
      <c r="K192" s="12" t="s">
        <v>93</v>
      </c>
      <c r="L192" s="12"/>
      <c r="M192" s="23"/>
      <c r="N192" s="143">
        <v>-3871232890</v>
      </c>
      <c r="O192" s="147"/>
      <c r="P192" s="143">
        <v>-3827941048</v>
      </c>
      <c r="Q192" s="147"/>
      <c r="R192" s="1"/>
      <c r="U192" s="87">
        <v>26510000</v>
      </c>
      <c r="V192" s="34"/>
      <c r="W192" s="88">
        <f t="shared" si="17"/>
        <v>1212457293</v>
      </c>
      <c r="X192" s="89">
        <f t="shared" si="18"/>
        <v>0</v>
      </c>
    </row>
    <row r="193" spans="1:24" ht="15" customHeight="1">
      <c r="B193" s="13"/>
      <c r="C193" s="12" t="s">
        <v>402</v>
      </c>
      <c r="D193" s="12"/>
      <c r="E193" s="12"/>
      <c r="F193" s="40"/>
      <c r="I193" s="13"/>
      <c r="J193" s="12" t="s">
        <v>181</v>
      </c>
      <c r="K193" s="12"/>
      <c r="L193" s="12"/>
      <c r="M193" s="23"/>
      <c r="N193" s="143"/>
      <c r="O193" s="147">
        <v>-133376817</v>
      </c>
      <c r="P193" s="143"/>
      <c r="Q193" s="147">
        <v>-38930309</v>
      </c>
      <c r="R193" s="1"/>
      <c r="U193" s="87">
        <v>1208610082</v>
      </c>
      <c r="V193" s="34"/>
      <c r="W193" s="88">
        <f t="shared" si="17"/>
        <v>-1208610082</v>
      </c>
      <c r="X193" s="89">
        <f t="shared" si="18"/>
        <v>0</v>
      </c>
    </row>
    <row r="194" spans="1:24" ht="15" customHeight="1">
      <c r="B194" s="13" t="s">
        <v>635</v>
      </c>
      <c r="C194" s="12"/>
      <c r="D194" s="12"/>
      <c r="E194" s="12"/>
      <c r="F194" s="40"/>
      <c r="I194" s="13" t="s">
        <v>634</v>
      </c>
      <c r="J194" s="12"/>
      <c r="K194" s="12"/>
      <c r="L194" s="12"/>
      <c r="M194" s="23"/>
      <c r="N194" s="143"/>
      <c r="O194" s="147">
        <v>8840208677</v>
      </c>
      <c r="P194" s="143"/>
      <c r="Q194" s="147">
        <v>8469738637</v>
      </c>
      <c r="R194" s="1"/>
      <c r="U194" s="87"/>
      <c r="V194" s="34">
        <v>-4260497608</v>
      </c>
      <c r="W194" s="88">
        <f t="shared" si="17"/>
        <v>0</v>
      </c>
      <c r="X194" s="89">
        <f t="shared" si="18"/>
        <v>-279134891</v>
      </c>
    </row>
    <row r="195" spans="1:24" ht="15" customHeight="1">
      <c r="A195" s="32"/>
      <c r="B195" s="13" t="s">
        <v>637</v>
      </c>
      <c r="C195" s="12"/>
      <c r="D195" s="12"/>
      <c r="E195" s="12"/>
      <c r="F195" s="40"/>
      <c r="I195" s="13" t="s">
        <v>636</v>
      </c>
      <c r="J195" s="12"/>
      <c r="K195" s="12"/>
      <c r="L195" s="12"/>
      <c r="M195" s="23"/>
      <c r="N195" s="143"/>
      <c r="O195" s="147">
        <v>0</v>
      </c>
      <c r="P195" s="143"/>
      <c r="Q195" s="147">
        <v>0</v>
      </c>
      <c r="R195" s="1"/>
      <c r="U195" s="87">
        <v>-432556560</v>
      </c>
      <c r="V195" s="34"/>
      <c r="W195" s="88">
        <f t="shared" si="17"/>
        <v>-235843049</v>
      </c>
      <c r="X195" s="89">
        <f t="shared" si="18"/>
        <v>0</v>
      </c>
    </row>
    <row r="196" spans="1:24" ht="15" customHeight="1">
      <c r="B196" s="13" t="s">
        <v>638</v>
      </c>
      <c r="C196" s="12"/>
      <c r="D196" s="12"/>
      <c r="E196" s="12"/>
      <c r="F196" s="40"/>
      <c r="I196" s="13" t="s">
        <v>579</v>
      </c>
      <c r="J196" s="12"/>
      <c r="K196" s="12"/>
      <c r="L196" s="12"/>
      <c r="M196" s="23"/>
      <c r="N196" s="143"/>
      <c r="O196" s="147">
        <f>SUM(O197,O200,O209,O205,O207)</f>
        <v>8858049826</v>
      </c>
      <c r="P196" s="143"/>
      <c r="Q196" s="147">
        <v>11945995610</v>
      </c>
      <c r="R196" s="1"/>
      <c r="U196" s="87">
        <v>-3827941048</v>
      </c>
      <c r="V196" s="34"/>
      <c r="W196" s="88">
        <f t="shared" si="17"/>
        <v>-43291842</v>
      </c>
      <c r="X196" s="89">
        <f t="shared" si="18"/>
        <v>0</v>
      </c>
    </row>
    <row r="197" spans="1:24" ht="15" customHeight="1">
      <c r="B197" s="13"/>
      <c r="C197" s="12" t="s">
        <v>403</v>
      </c>
      <c r="D197" s="12"/>
      <c r="E197" s="12"/>
      <c r="F197" s="40"/>
      <c r="I197" s="13"/>
      <c r="J197" s="12" t="s">
        <v>182</v>
      </c>
      <c r="K197" s="12"/>
      <c r="L197" s="12"/>
      <c r="M197" s="23"/>
      <c r="N197" s="143"/>
      <c r="O197" s="147">
        <f>SUM(N198:N199)</f>
        <v>2163036963</v>
      </c>
      <c r="P197" s="143"/>
      <c r="Q197" s="147">
        <v>6511018340</v>
      </c>
      <c r="R197" s="1"/>
      <c r="U197" s="87"/>
      <c r="V197" s="34">
        <v>-38930309</v>
      </c>
      <c r="W197" s="88">
        <f t="shared" si="17"/>
        <v>0</v>
      </c>
      <c r="X197" s="89">
        <f t="shared" si="18"/>
        <v>-94446508</v>
      </c>
    </row>
    <row r="198" spans="1:24" ht="15" customHeight="1">
      <c r="B198" s="13"/>
      <c r="C198" s="12"/>
      <c r="D198" s="12" t="s">
        <v>404</v>
      </c>
      <c r="E198" s="12"/>
      <c r="F198" s="40"/>
      <c r="I198" s="13"/>
      <c r="J198" s="12"/>
      <c r="K198" s="12" t="s">
        <v>85</v>
      </c>
      <c r="L198" s="12"/>
      <c r="M198" s="23"/>
      <c r="N198" s="143">
        <v>1574845717</v>
      </c>
      <c r="O198" s="147"/>
      <c r="P198" s="143">
        <v>5802296761</v>
      </c>
      <c r="Q198" s="147"/>
      <c r="R198" s="1"/>
      <c r="U198" s="87"/>
      <c r="V198" s="34">
        <v>8469738637</v>
      </c>
      <c r="W198" s="88">
        <f t="shared" si="17"/>
        <v>0</v>
      </c>
      <c r="X198" s="89">
        <f t="shared" si="18"/>
        <v>370470040</v>
      </c>
    </row>
    <row r="199" spans="1:24" ht="15" customHeight="1">
      <c r="B199" s="13"/>
      <c r="C199" s="12"/>
      <c r="D199" s="12" t="s">
        <v>385</v>
      </c>
      <c r="E199" s="12"/>
      <c r="F199" s="40"/>
      <c r="I199" s="13"/>
      <c r="J199" s="12"/>
      <c r="K199" s="12" t="s">
        <v>86</v>
      </c>
      <c r="L199" s="12"/>
      <c r="M199" s="23"/>
      <c r="N199" s="143">
        <v>588191246</v>
      </c>
      <c r="O199" s="147"/>
      <c r="P199" s="143">
        <v>708721579</v>
      </c>
      <c r="Q199" s="147"/>
      <c r="R199" s="1"/>
      <c r="U199" s="87"/>
      <c r="V199" s="34">
        <v>0</v>
      </c>
      <c r="W199" s="88">
        <f t="shared" si="17"/>
        <v>0</v>
      </c>
      <c r="X199" s="89">
        <f t="shared" si="18"/>
        <v>0</v>
      </c>
    </row>
    <row r="200" spans="1:24" ht="15" customHeight="1">
      <c r="B200" s="13"/>
      <c r="C200" s="12" t="s">
        <v>405</v>
      </c>
      <c r="D200" s="12"/>
      <c r="E200" s="12"/>
      <c r="F200" s="40"/>
      <c r="I200" s="13"/>
      <c r="J200" s="12" t="s">
        <v>183</v>
      </c>
      <c r="K200" s="12"/>
      <c r="L200" s="12"/>
      <c r="M200" s="23"/>
      <c r="N200" s="143"/>
      <c r="O200" s="147">
        <f>SUM(N201:N204)</f>
        <v>6237726673</v>
      </c>
      <c r="P200" s="143"/>
      <c r="Q200" s="147">
        <v>4763443619</v>
      </c>
      <c r="R200" s="1"/>
      <c r="U200" s="87"/>
      <c r="V200" s="34">
        <v>33063112983</v>
      </c>
      <c r="W200" s="88">
        <f t="shared" si="17"/>
        <v>0</v>
      </c>
      <c r="X200" s="89">
        <f t="shared" si="18"/>
        <v>-24205063157</v>
      </c>
    </row>
    <row r="201" spans="1:24" ht="15" customHeight="1">
      <c r="B201" s="13"/>
      <c r="C201" s="12"/>
      <c r="D201" s="12" t="s">
        <v>473</v>
      </c>
      <c r="E201" s="12"/>
      <c r="F201" s="40"/>
      <c r="I201" s="13"/>
      <c r="J201" s="12"/>
      <c r="K201" s="12" t="s">
        <v>87</v>
      </c>
      <c r="L201" s="12"/>
      <c r="M201" s="23"/>
      <c r="N201" s="143">
        <v>3955402193</v>
      </c>
      <c r="O201" s="147"/>
      <c r="P201" s="143">
        <v>3296150685</v>
      </c>
      <c r="Q201" s="147"/>
      <c r="R201" s="1"/>
      <c r="U201" s="87"/>
      <c r="V201" s="34">
        <v>6511018340</v>
      </c>
      <c r="W201" s="88">
        <f t="shared" si="17"/>
        <v>0</v>
      </c>
      <c r="X201" s="89">
        <f t="shared" si="18"/>
        <v>-4347981377</v>
      </c>
    </row>
    <row r="202" spans="1:24" ht="15" customHeight="1">
      <c r="B202" s="13"/>
      <c r="C202" s="12"/>
      <c r="D202" s="12" t="s">
        <v>474</v>
      </c>
      <c r="E202" s="12"/>
      <c r="F202" s="40"/>
      <c r="I202" s="13"/>
      <c r="J202" s="12"/>
      <c r="K202" s="12" t="s">
        <v>88</v>
      </c>
      <c r="L202" s="12"/>
      <c r="M202" s="23"/>
      <c r="N202" s="143">
        <v>231131129</v>
      </c>
      <c r="O202" s="147"/>
      <c r="P202" s="143">
        <v>94254532</v>
      </c>
      <c r="Q202" s="147"/>
      <c r="R202" s="1"/>
      <c r="U202" s="87">
        <v>5802296761</v>
      </c>
      <c r="V202" s="34"/>
      <c r="W202" s="88">
        <f t="shared" si="17"/>
        <v>-4227451044</v>
      </c>
      <c r="X202" s="89">
        <f t="shared" si="18"/>
        <v>0</v>
      </c>
    </row>
    <row r="203" spans="1:24" ht="15" customHeight="1">
      <c r="B203" s="13"/>
      <c r="C203" s="12"/>
      <c r="D203" s="12" t="s">
        <v>475</v>
      </c>
      <c r="E203" s="12"/>
      <c r="F203" s="40"/>
      <c r="G203" s="32"/>
      <c r="H203" s="32"/>
      <c r="I203" s="13"/>
      <c r="J203" s="12"/>
      <c r="K203" s="12" t="s">
        <v>176</v>
      </c>
      <c r="L203" s="12"/>
      <c r="M203" s="23"/>
      <c r="N203" s="143">
        <v>0</v>
      </c>
      <c r="O203" s="147"/>
      <c r="P203" s="143">
        <v>0</v>
      </c>
      <c r="Q203" s="147"/>
      <c r="R203" s="1"/>
      <c r="U203" s="87">
        <v>708721579</v>
      </c>
      <c r="V203" s="34"/>
      <c r="W203" s="88">
        <f t="shared" si="17"/>
        <v>-120530333</v>
      </c>
      <c r="X203" s="89">
        <f t="shared" si="18"/>
        <v>0</v>
      </c>
    </row>
    <row r="204" spans="1:24" ht="15" customHeight="1">
      <c r="B204" s="13"/>
      <c r="C204" s="12"/>
      <c r="D204" s="12" t="s">
        <v>476</v>
      </c>
      <c r="E204" s="12"/>
      <c r="F204" s="40"/>
      <c r="I204" s="13"/>
      <c r="J204" s="12"/>
      <c r="K204" s="12" t="s">
        <v>177</v>
      </c>
      <c r="L204" s="12"/>
      <c r="M204" s="23"/>
      <c r="N204" s="143">
        <v>2051193351</v>
      </c>
      <c r="O204" s="147"/>
      <c r="P204" s="143">
        <v>1373038402</v>
      </c>
      <c r="Q204" s="147"/>
      <c r="R204" s="1"/>
      <c r="U204" s="87"/>
      <c r="V204" s="34">
        <v>3752280185</v>
      </c>
      <c r="W204" s="88">
        <f t="shared" si="17"/>
        <v>0</v>
      </c>
      <c r="X204" s="89">
        <f t="shared" si="18"/>
        <v>2485446488</v>
      </c>
    </row>
    <row r="205" spans="1:24" ht="15" customHeight="1">
      <c r="B205" s="13"/>
      <c r="C205" s="12" t="s">
        <v>477</v>
      </c>
      <c r="D205" s="12"/>
      <c r="E205" s="12"/>
      <c r="F205" s="40"/>
      <c r="I205" s="13"/>
      <c r="J205" s="12" t="s">
        <v>216</v>
      </c>
      <c r="K205" s="12"/>
      <c r="L205" s="12"/>
      <c r="M205" s="23"/>
      <c r="N205" s="143"/>
      <c r="O205" s="147">
        <f>SUM(N206)</f>
        <v>404786190</v>
      </c>
      <c r="P205" s="143"/>
      <c r="Q205" s="147">
        <v>619033651</v>
      </c>
      <c r="R205" s="1"/>
      <c r="U205" s="87">
        <v>3069135763</v>
      </c>
      <c r="V205" s="34"/>
      <c r="W205" s="88">
        <f t="shared" si="17"/>
        <v>886266430</v>
      </c>
      <c r="X205" s="89">
        <f t="shared" si="18"/>
        <v>0</v>
      </c>
    </row>
    <row r="206" spans="1:24" ht="15" customHeight="1">
      <c r="B206" s="13"/>
      <c r="C206" s="12"/>
      <c r="D206" s="12" t="s">
        <v>478</v>
      </c>
      <c r="E206" s="12"/>
      <c r="F206" s="40"/>
      <c r="I206" s="13"/>
      <c r="J206" s="12"/>
      <c r="K206" s="12" t="s">
        <v>217</v>
      </c>
      <c r="L206" s="12"/>
      <c r="M206" s="23"/>
      <c r="N206" s="143">
        <v>404786190</v>
      </c>
      <c r="O206" s="147"/>
      <c r="P206" s="143">
        <v>619033651</v>
      </c>
      <c r="Q206" s="147"/>
      <c r="R206" s="1"/>
      <c r="U206" s="87">
        <v>94254532</v>
      </c>
      <c r="V206" s="34"/>
      <c r="W206" s="88">
        <f t="shared" si="17"/>
        <v>136876597</v>
      </c>
      <c r="X206" s="89">
        <f t="shared" si="18"/>
        <v>0</v>
      </c>
    </row>
    <row r="207" spans="1:24" ht="15" customHeight="1">
      <c r="B207" s="13"/>
      <c r="C207" s="12" t="s">
        <v>479</v>
      </c>
      <c r="D207" s="12"/>
      <c r="E207" s="12"/>
      <c r="F207" s="40"/>
      <c r="I207" s="13"/>
      <c r="J207" s="12" t="s">
        <v>220</v>
      </c>
      <c r="K207" s="12"/>
      <c r="L207" s="12"/>
      <c r="M207" s="23"/>
      <c r="N207" s="143"/>
      <c r="O207" s="147">
        <f>SUM(N208)</f>
        <v>0</v>
      </c>
      <c r="P207" s="143"/>
      <c r="Q207" s="147">
        <v>0</v>
      </c>
      <c r="R207" s="1"/>
      <c r="U207" s="87"/>
      <c r="V207" s="34"/>
      <c r="W207" s="88">
        <f t="shared" si="17"/>
        <v>0</v>
      </c>
      <c r="X207" s="89">
        <f t="shared" si="18"/>
        <v>0</v>
      </c>
    </row>
    <row r="208" spans="1:24" ht="15" customHeight="1">
      <c r="B208" s="13"/>
      <c r="C208" s="12"/>
      <c r="D208" s="12" t="s">
        <v>480</v>
      </c>
      <c r="E208" s="12"/>
      <c r="F208" s="40"/>
      <c r="I208" s="13"/>
      <c r="J208" s="12"/>
      <c r="K208" s="12" t="s">
        <v>219</v>
      </c>
      <c r="L208" s="12"/>
      <c r="M208" s="23"/>
      <c r="N208" s="143">
        <v>0</v>
      </c>
      <c r="O208" s="147"/>
      <c r="P208" s="143">
        <v>0</v>
      </c>
      <c r="Q208" s="147"/>
      <c r="R208" s="1"/>
      <c r="U208" s="87">
        <v>588889890</v>
      </c>
      <c r="V208" s="34"/>
      <c r="W208" s="88">
        <f t="shared" si="17"/>
        <v>1462303461</v>
      </c>
      <c r="X208" s="89">
        <f t="shared" si="18"/>
        <v>0</v>
      </c>
    </row>
    <row r="209" spans="2:24" ht="15" customHeight="1">
      <c r="B209" s="13"/>
      <c r="C209" s="12" t="s">
        <v>481</v>
      </c>
      <c r="D209" s="12"/>
      <c r="E209" s="12"/>
      <c r="F209" s="40"/>
      <c r="I209" s="13"/>
      <c r="J209" s="12" t="s">
        <v>218</v>
      </c>
      <c r="K209" s="12"/>
      <c r="L209" s="12"/>
      <c r="M209" s="23"/>
      <c r="N209" s="143"/>
      <c r="O209" s="147">
        <f>SUM(N210:N211)</f>
        <v>52500000</v>
      </c>
      <c r="P209" s="143"/>
      <c r="Q209" s="147">
        <v>52500000</v>
      </c>
      <c r="R209" s="1"/>
      <c r="U209" s="87"/>
      <c r="V209" s="34">
        <v>344178141</v>
      </c>
      <c r="W209" s="88">
        <f t="shared" si="17"/>
        <v>0</v>
      </c>
      <c r="X209" s="89">
        <f t="shared" si="18"/>
        <v>60608049</v>
      </c>
    </row>
    <row r="210" spans="2:24" ht="15" customHeight="1">
      <c r="B210" s="13"/>
      <c r="C210" s="12"/>
      <c r="D210" s="12" t="s">
        <v>482</v>
      </c>
      <c r="E210" s="12"/>
      <c r="F210" s="40"/>
      <c r="I210" s="13"/>
      <c r="J210" s="12"/>
      <c r="K210" s="12" t="s">
        <v>186</v>
      </c>
      <c r="L210" s="12"/>
      <c r="M210" s="23"/>
      <c r="N210" s="143">
        <v>2000000</v>
      </c>
      <c r="O210" s="147"/>
      <c r="P210" s="143">
        <v>2000000</v>
      </c>
      <c r="Q210" s="147"/>
      <c r="R210" s="1"/>
      <c r="U210" s="87">
        <v>344178141</v>
      </c>
      <c r="V210" s="34"/>
      <c r="W210" s="88">
        <f t="shared" si="17"/>
        <v>60608049</v>
      </c>
      <c r="X210" s="89">
        <f t="shared" si="18"/>
        <v>0</v>
      </c>
    </row>
    <row r="211" spans="2:24" ht="15" customHeight="1">
      <c r="B211" s="13"/>
      <c r="C211" s="12"/>
      <c r="D211" s="12" t="s">
        <v>385</v>
      </c>
      <c r="E211" s="12"/>
      <c r="F211" s="40"/>
      <c r="I211" s="13"/>
      <c r="J211" s="12"/>
      <c r="K211" s="12" t="s">
        <v>187</v>
      </c>
      <c r="L211" s="12"/>
      <c r="M211" s="23"/>
      <c r="N211" s="143">
        <v>50500000</v>
      </c>
      <c r="O211" s="147"/>
      <c r="P211" s="143">
        <v>50500000</v>
      </c>
      <c r="Q211" s="147"/>
      <c r="R211" s="1"/>
      <c r="U211" s="87"/>
      <c r="V211" s="34">
        <v>0</v>
      </c>
      <c r="W211" s="88">
        <f t="shared" si="17"/>
        <v>0</v>
      </c>
      <c r="X211" s="89">
        <f t="shared" si="18"/>
        <v>0</v>
      </c>
    </row>
    <row r="212" spans="2:24" ht="15" customHeight="1">
      <c r="B212" s="13" t="s">
        <v>483</v>
      </c>
      <c r="C212" s="12"/>
      <c r="D212" s="12"/>
      <c r="E212" s="12"/>
      <c r="F212" s="40"/>
      <c r="I212" s="13" t="s">
        <v>94</v>
      </c>
      <c r="J212" s="12"/>
      <c r="K212" s="12"/>
      <c r="L212" s="12"/>
      <c r="M212" s="23"/>
      <c r="N212" s="143"/>
      <c r="O212" s="147">
        <f>SUM(O9,O62,O105,O146,O130,O139,O194,O195,O196,O103,O101)</f>
        <v>7902704524421</v>
      </c>
      <c r="P212" s="143"/>
      <c r="Q212" s="147">
        <v>4547989737134</v>
      </c>
      <c r="R212" s="1"/>
      <c r="U212" s="87">
        <v>0</v>
      </c>
      <c r="V212" s="34"/>
      <c r="W212" s="88">
        <f t="shared" si="17"/>
        <v>0</v>
      </c>
      <c r="X212" s="89">
        <f t="shared" si="18"/>
        <v>0</v>
      </c>
    </row>
    <row r="213" spans="2:24" ht="15" customHeight="1">
      <c r="B213" s="13" t="s">
        <v>484</v>
      </c>
      <c r="C213" s="12"/>
      <c r="D213" s="12"/>
      <c r="E213" s="12"/>
      <c r="F213" s="40"/>
      <c r="I213" s="13" t="s">
        <v>95</v>
      </c>
      <c r="J213" s="12"/>
      <c r="K213" s="12"/>
      <c r="L213" s="12"/>
      <c r="M213" s="23"/>
      <c r="N213" s="143"/>
      <c r="O213" s="147"/>
      <c r="P213" s="143"/>
      <c r="Q213" s="147"/>
      <c r="R213" s="1"/>
      <c r="U213" s="87"/>
      <c r="V213" s="34">
        <v>52500000</v>
      </c>
      <c r="W213" s="88">
        <f t="shared" si="17"/>
        <v>0</v>
      </c>
      <c r="X213" s="89">
        <f t="shared" si="18"/>
        <v>0</v>
      </c>
    </row>
    <row r="214" spans="2:24" ht="15" customHeight="1">
      <c r="B214" s="13" t="s">
        <v>485</v>
      </c>
      <c r="C214" s="12"/>
      <c r="D214" s="12"/>
      <c r="E214" s="12"/>
      <c r="F214" s="40"/>
      <c r="I214" s="13" t="s">
        <v>96</v>
      </c>
      <c r="J214" s="12"/>
      <c r="K214" s="12"/>
      <c r="L214" s="12"/>
      <c r="M214" s="23"/>
      <c r="N214" s="143"/>
      <c r="O214" s="147">
        <f>SUM(O215,O248)</f>
        <v>1348272310236</v>
      </c>
      <c r="P214" s="143"/>
      <c r="Q214" s="147">
        <v>1012026267147</v>
      </c>
      <c r="R214" s="1"/>
      <c r="U214" s="87">
        <v>2000000</v>
      </c>
      <c r="V214" s="34"/>
      <c r="W214" s="88">
        <f t="shared" si="17"/>
        <v>0</v>
      </c>
      <c r="X214" s="89">
        <f t="shared" si="18"/>
        <v>0</v>
      </c>
    </row>
    <row r="215" spans="2:24" ht="15" customHeight="1">
      <c r="B215" s="13"/>
      <c r="C215" s="12" t="s">
        <v>486</v>
      </c>
      <c r="D215" s="12"/>
      <c r="E215" s="12"/>
      <c r="F215" s="40"/>
      <c r="I215" s="13"/>
      <c r="J215" s="12" t="s">
        <v>97</v>
      </c>
      <c r="K215" s="12"/>
      <c r="L215" s="12"/>
      <c r="M215" s="23"/>
      <c r="N215" s="143"/>
      <c r="O215" s="147">
        <f>SUM(N216,N217,N229,N243,N246,N247)</f>
        <v>846162713377</v>
      </c>
      <c r="P215" s="143"/>
      <c r="Q215" s="147">
        <v>533174188360</v>
      </c>
      <c r="R215" s="1"/>
      <c r="U215" s="87">
        <v>50500000</v>
      </c>
      <c r="V215" s="34"/>
      <c r="W215" s="88">
        <f t="shared" si="17"/>
        <v>0</v>
      </c>
      <c r="X215" s="89">
        <f t="shared" si="18"/>
        <v>0</v>
      </c>
    </row>
    <row r="216" spans="2:24" ht="15" customHeight="1">
      <c r="B216" s="13"/>
      <c r="C216" s="12"/>
      <c r="D216" s="12" t="s">
        <v>487</v>
      </c>
      <c r="E216" s="12"/>
      <c r="F216" s="40"/>
      <c r="I216" s="13"/>
      <c r="J216" s="12"/>
      <c r="K216" s="12" t="s">
        <v>151</v>
      </c>
      <c r="L216" s="12"/>
      <c r="M216" s="23"/>
      <c r="N216" s="143">
        <v>512641372575</v>
      </c>
      <c r="O216" s="147"/>
      <c r="P216" s="143">
        <v>312543927943</v>
      </c>
      <c r="Q216" s="147"/>
      <c r="R216" s="1"/>
      <c r="U216" s="87"/>
      <c r="V216" s="34">
        <v>4535636698662.4795</v>
      </c>
      <c r="W216" s="88">
        <f t="shared" si="17"/>
        <v>0</v>
      </c>
      <c r="X216" s="89">
        <f t="shared" si="18"/>
        <v>3367067825758.5205</v>
      </c>
    </row>
    <row r="217" spans="2:24" ht="15" customHeight="1">
      <c r="B217" s="13"/>
      <c r="C217" s="12"/>
      <c r="D217" s="12" t="s">
        <v>488</v>
      </c>
      <c r="E217" s="12"/>
      <c r="F217" s="40"/>
      <c r="I217" s="13"/>
      <c r="J217" s="12"/>
      <c r="K217" s="12" t="s">
        <v>152</v>
      </c>
      <c r="L217" s="12"/>
      <c r="M217" s="23"/>
      <c r="N217" s="143">
        <f>SUM(N218:N228)</f>
        <v>42149046397</v>
      </c>
      <c r="O217" s="147"/>
      <c r="P217" s="143">
        <v>22146561282</v>
      </c>
      <c r="Q217" s="147"/>
      <c r="R217" s="1"/>
      <c r="U217" s="87"/>
      <c r="V217" s="34"/>
      <c r="W217" s="88">
        <f t="shared" si="17"/>
        <v>0</v>
      </c>
      <c r="X217" s="89">
        <f t="shared" si="18"/>
        <v>0</v>
      </c>
    </row>
    <row r="218" spans="2:24" ht="15" customHeight="1">
      <c r="B218" s="46"/>
      <c r="C218" s="47"/>
      <c r="D218" s="47"/>
      <c r="E218" s="47" t="s">
        <v>489</v>
      </c>
      <c r="F218" s="49" t="s">
        <v>490</v>
      </c>
      <c r="I218" s="13"/>
      <c r="J218" s="12"/>
      <c r="K218" s="12"/>
      <c r="L218" s="12" t="s">
        <v>363</v>
      </c>
      <c r="M218" s="23"/>
      <c r="N218" s="143">
        <v>8999703118</v>
      </c>
      <c r="O218" s="147"/>
      <c r="P218" s="143">
        <v>10077537985</v>
      </c>
      <c r="Q218" s="147"/>
      <c r="R218" s="1"/>
      <c r="U218" s="87"/>
      <c r="V218" s="34">
        <v>903773643400</v>
      </c>
      <c r="W218" s="88">
        <f t="shared" si="17"/>
        <v>0</v>
      </c>
      <c r="X218" s="89">
        <f t="shared" si="18"/>
        <v>444498666836</v>
      </c>
    </row>
    <row r="219" spans="2:24" ht="15" customHeight="1">
      <c r="B219" s="46"/>
      <c r="C219" s="47"/>
      <c r="D219" s="47"/>
      <c r="E219" s="47" t="s">
        <v>491</v>
      </c>
      <c r="F219" s="49" t="s">
        <v>492</v>
      </c>
      <c r="I219" s="13"/>
      <c r="J219" s="12"/>
      <c r="K219" s="12"/>
      <c r="L219" s="12" t="s">
        <v>364</v>
      </c>
      <c r="M219" s="23"/>
      <c r="N219" s="143">
        <v>311266713</v>
      </c>
      <c r="O219" s="147"/>
      <c r="P219" s="143">
        <v>232637464</v>
      </c>
      <c r="Q219" s="147"/>
      <c r="R219" s="1"/>
      <c r="U219" s="87"/>
      <c r="V219" s="34">
        <v>533174188360</v>
      </c>
      <c r="W219" s="88">
        <f t="shared" si="17"/>
        <v>0</v>
      </c>
      <c r="X219" s="89">
        <f t="shared" si="18"/>
        <v>312988525017</v>
      </c>
    </row>
    <row r="220" spans="2:24" ht="15" customHeight="1">
      <c r="B220" s="46"/>
      <c r="C220" s="47"/>
      <c r="D220" s="47"/>
      <c r="E220" s="47" t="s">
        <v>493</v>
      </c>
      <c r="F220" s="49" t="s">
        <v>494</v>
      </c>
      <c r="I220" s="13"/>
      <c r="J220" s="12"/>
      <c r="K220" s="12"/>
      <c r="L220" s="12" t="s">
        <v>365</v>
      </c>
      <c r="M220" s="23"/>
      <c r="N220" s="143">
        <v>1032019758</v>
      </c>
      <c r="O220" s="147"/>
      <c r="P220" s="143">
        <v>369600856</v>
      </c>
      <c r="Q220" s="147"/>
      <c r="R220" s="1"/>
      <c r="U220" s="87">
        <v>312543927943</v>
      </c>
      <c r="V220" s="34"/>
      <c r="W220" s="88">
        <f t="shared" si="17"/>
        <v>200097444632</v>
      </c>
      <c r="X220" s="89">
        <f t="shared" si="18"/>
        <v>0</v>
      </c>
    </row>
    <row r="221" spans="2:24" ht="15" customHeight="1">
      <c r="B221" s="46"/>
      <c r="C221" s="47"/>
      <c r="D221" s="47"/>
      <c r="E221" s="47" t="s">
        <v>495</v>
      </c>
      <c r="F221" s="49" t="s">
        <v>496</v>
      </c>
      <c r="I221" s="13"/>
      <c r="J221" s="12"/>
      <c r="K221" s="12"/>
      <c r="L221" s="12" t="s">
        <v>366</v>
      </c>
      <c r="M221" s="23"/>
      <c r="N221" s="143">
        <v>325113172</v>
      </c>
      <c r="O221" s="147"/>
      <c r="P221" s="143">
        <v>408947245</v>
      </c>
      <c r="Q221" s="147"/>
      <c r="R221" s="1"/>
      <c r="U221" s="87">
        <v>22146561282</v>
      </c>
      <c r="V221" s="34"/>
      <c r="W221" s="88">
        <f t="shared" ref="W221:W252" si="19">IFERROR(N217-U221,0)</f>
        <v>20002485115</v>
      </c>
      <c r="X221" s="89">
        <f t="shared" ref="X221:X252" si="20">IFERROR(O217-V221,0)</f>
        <v>0</v>
      </c>
    </row>
    <row r="222" spans="2:24" ht="15" customHeight="1">
      <c r="B222" s="46"/>
      <c r="C222" s="47"/>
      <c r="D222" s="47"/>
      <c r="E222" s="47" t="s">
        <v>497</v>
      </c>
      <c r="F222" s="49" t="s">
        <v>498</v>
      </c>
      <c r="I222" s="13"/>
      <c r="J222" s="12"/>
      <c r="K222" s="12"/>
      <c r="L222" s="12" t="s">
        <v>367</v>
      </c>
      <c r="M222" s="23"/>
      <c r="N222" s="143">
        <v>25361465739</v>
      </c>
      <c r="O222" s="147"/>
      <c r="P222" s="143">
        <v>10528195680</v>
      </c>
      <c r="Q222" s="147"/>
      <c r="R222" s="1"/>
      <c r="U222" s="87">
        <v>10077537985</v>
      </c>
      <c r="V222" s="34"/>
      <c r="W222" s="88">
        <f t="shared" si="19"/>
        <v>-1077834867</v>
      </c>
      <c r="X222" s="89">
        <f t="shared" si="20"/>
        <v>0</v>
      </c>
    </row>
    <row r="223" spans="2:24" ht="15" customHeight="1">
      <c r="B223" s="46"/>
      <c r="C223" s="47"/>
      <c r="D223" s="47"/>
      <c r="E223" s="47" t="s">
        <v>499</v>
      </c>
      <c r="F223" s="49" t="s">
        <v>500</v>
      </c>
      <c r="I223" s="13"/>
      <c r="J223" s="12"/>
      <c r="K223" s="12"/>
      <c r="L223" s="12" t="s">
        <v>368</v>
      </c>
      <c r="M223" s="23"/>
      <c r="N223" s="143">
        <v>23683994</v>
      </c>
      <c r="O223" s="147"/>
      <c r="P223" s="143">
        <v>22005013</v>
      </c>
      <c r="Q223" s="147"/>
      <c r="R223" s="1"/>
      <c r="U223" s="87">
        <v>232637464</v>
      </c>
      <c r="V223" s="34"/>
      <c r="W223" s="88">
        <f t="shared" si="19"/>
        <v>78629249</v>
      </c>
      <c r="X223" s="89">
        <f t="shared" si="20"/>
        <v>0</v>
      </c>
    </row>
    <row r="224" spans="2:24" ht="15" customHeight="1">
      <c r="B224" s="46"/>
      <c r="C224" s="47"/>
      <c r="D224" s="47"/>
      <c r="E224" s="47" t="s">
        <v>501</v>
      </c>
      <c r="F224" s="49" t="s">
        <v>502</v>
      </c>
      <c r="I224" s="13"/>
      <c r="J224" s="12"/>
      <c r="K224" s="12"/>
      <c r="L224" s="12" t="s">
        <v>369</v>
      </c>
      <c r="M224" s="23"/>
      <c r="N224" s="143">
        <v>34061419</v>
      </c>
      <c r="O224" s="147"/>
      <c r="P224" s="143">
        <v>36181834</v>
      </c>
      <c r="Q224" s="147"/>
      <c r="R224" s="1"/>
      <c r="U224" s="87">
        <v>369600856</v>
      </c>
      <c r="V224" s="34"/>
      <c r="W224" s="88">
        <f t="shared" si="19"/>
        <v>662418902</v>
      </c>
      <c r="X224" s="89">
        <f t="shared" si="20"/>
        <v>0</v>
      </c>
    </row>
    <row r="225" spans="2:24" ht="15" customHeight="1">
      <c r="B225" s="46"/>
      <c r="C225" s="47"/>
      <c r="D225" s="47"/>
      <c r="E225" s="47" t="s">
        <v>503</v>
      </c>
      <c r="F225" s="49" t="s">
        <v>504</v>
      </c>
      <c r="I225" s="13"/>
      <c r="J225" s="12"/>
      <c r="K225" s="12"/>
      <c r="L225" s="12" t="s">
        <v>370</v>
      </c>
      <c r="M225" s="23"/>
      <c r="N225" s="143">
        <v>2251276</v>
      </c>
      <c r="O225" s="147"/>
      <c r="P225" s="143">
        <v>4211525</v>
      </c>
      <c r="Q225" s="147"/>
      <c r="R225" s="1"/>
      <c r="U225" s="87">
        <v>408947245</v>
      </c>
      <c r="V225" s="34"/>
      <c r="W225" s="88">
        <f t="shared" si="19"/>
        <v>-83834073</v>
      </c>
      <c r="X225" s="89">
        <f t="shared" si="20"/>
        <v>0</v>
      </c>
    </row>
    <row r="226" spans="2:24" ht="15" customHeight="1">
      <c r="B226" s="46"/>
      <c r="C226" s="47"/>
      <c r="D226" s="47"/>
      <c r="E226" s="47" t="s">
        <v>505</v>
      </c>
      <c r="F226" s="49" t="s">
        <v>506</v>
      </c>
      <c r="I226" s="13"/>
      <c r="J226" s="12"/>
      <c r="K226" s="12"/>
      <c r="L226" s="12" t="s">
        <v>371</v>
      </c>
      <c r="M226" s="23"/>
      <c r="N226" s="143">
        <v>500154</v>
      </c>
      <c r="O226" s="147"/>
      <c r="P226" s="143">
        <v>498303</v>
      </c>
      <c r="Q226" s="147"/>
      <c r="R226" s="1"/>
      <c r="U226" s="87">
        <v>10528195680</v>
      </c>
      <c r="V226" s="34"/>
      <c r="W226" s="88">
        <f t="shared" si="19"/>
        <v>14833270059</v>
      </c>
      <c r="X226" s="89">
        <f t="shared" si="20"/>
        <v>0</v>
      </c>
    </row>
    <row r="227" spans="2:24" ht="15" customHeight="1">
      <c r="B227" s="46"/>
      <c r="C227" s="47"/>
      <c r="D227" s="47"/>
      <c r="E227" s="47" t="s">
        <v>507</v>
      </c>
      <c r="F227" s="49" t="s">
        <v>508</v>
      </c>
      <c r="I227" s="13"/>
      <c r="J227" s="12"/>
      <c r="K227" s="12"/>
      <c r="L227" s="12" t="s">
        <v>372</v>
      </c>
      <c r="M227" s="23"/>
      <c r="N227" s="143">
        <v>254857</v>
      </c>
      <c r="O227" s="147"/>
      <c r="P227" s="143">
        <v>241388</v>
      </c>
      <c r="Q227" s="147"/>
      <c r="R227" s="1"/>
      <c r="U227" s="87">
        <v>22005013</v>
      </c>
      <c r="V227" s="34"/>
      <c r="W227" s="88">
        <f t="shared" si="19"/>
        <v>1678981</v>
      </c>
      <c r="X227" s="89">
        <f t="shared" si="20"/>
        <v>0</v>
      </c>
    </row>
    <row r="228" spans="2:24" ht="15" customHeight="1">
      <c r="B228" s="46"/>
      <c r="C228" s="47"/>
      <c r="D228" s="47"/>
      <c r="E228" s="47" t="s">
        <v>509</v>
      </c>
      <c r="F228" s="49" t="s">
        <v>510</v>
      </c>
      <c r="I228" s="13"/>
      <c r="J228" s="12"/>
      <c r="K228" s="12"/>
      <c r="L228" s="12" t="s">
        <v>373</v>
      </c>
      <c r="M228" s="23"/>
      <c r="N228" s="143">
        <v>6058726197</v>
      </c>
      <c r="O228" s="147"/>
      <c r="P228" s="143">
        <v>466503989</v>
      </c>
      <c r="Q228" s="147"/>
      <c r="R228" s="1"/>
      <c r="U228" s="87">
        <v>36181834</v>
      </c>
      <c r="V228" s="34"/>
      <c r="W228" s="88">
        <f t="shared" si="19"/>
        <v>-2120415</v>
      </c>
      <c r="X228" s="89">
        <f t="shared" si="20"/>
        <v>0</v>
      </c>
    </row>
    <row r="229" spans="2:24" ht="15" customHeight="1">
      <c r="B229" s="13"/>
      <c r="C229" s="12"/>
      <c r="D229" s="12" t="s">
        <v>511</v>
      </c>
      <c r="E229" s="12"/>
      <c r="F229" s="40"/>
      <c r="I229" s="13"/>
      <c r="J229" s="12"/>
      <c r="K229" s="12" t="s">
        <v>153</v>
      </c>
      <c r="L229" s="12"/>
      <c r="M229" s="23"/>
      <c r="N229" s="143">
        <f>SUM(N230,N231,N241)</f>
        <v>238859062918</v>
      </c>
      <c r="O229" s="147"/>
      <c r="P229" s="143">
        <v>197677956991</v>
      </c>
      <c r="Q229" s="147"/>
      <c r="R229" s="1"/>
      <c r="U229" s="87">
        <v>4211525</v>
      </c>
      <c r="V229" s="34"/>
      <c r="W229" s="88">
        <f t="shared" si="19"/>
        <v>-1960249</v>
      </c>
      <c r="X229" s="89">
        <f t="shared" si="20"/>
        <v>0</v>
      </c>
    </row>
    <row r="230" spans="2:24" ht="15" customHeight="1">
      <c r="B230" s="46"/>
      <c r="C230" s="47"/>
      <c r="D230" s="47"/>
      <c r="E230" s="47" t="s">
        <v>98</v>
      </c>
      <c r="F230" s="49"/>
      <c r="I230" s="13"/>
      <c r="J230" s="12"/>
      <c r="K230" s="12"/>
      <c r="L230" s="12" t="s">
        <v>98</v>
      </c>
      <c r="M230" s="23"/>
      <c r="N230" s="143">
        <v>149656315415</v>
      </c>
      <c r="O230" s="147"/>
      <c r="P230" s="143">
        <v>140453206564</v>
      </c>
      <c r="Q230" s="147"/>
      <c r="R230" s="1"/>
      <c r="U230" s="87">
        <v>498303</v>
      </c>
      <c r="V230" s="34"/>
      <c r="W230" s="88">
        <f t="shared" si="19"/>
        <v>1851</v>
      </c>
      <c r="X230" s="89">
        <f t="shared" si="20"/>
        <v>0</v>
      </c>
    </row>
    <row r="231" spans="2:24" ht="15" customHeight="1">
      <c r="B231" s="46"/>
      <c r="C231" s="47"/>
      <c r="D231" s="47"/>
      <c r="E231" s="47" t="s">
        <v>99</v>
      </c>
      <c r="F231" s="49"/>
      <c r="I231" s="13"/>
      <c r="J231" s="12"/>
      <c r="K231" s="12"/>
      <c r="L231" s="12" t="s">
        <v>99</v>
      </c>
      <c r="M231" s="23"/>
      <c r="N231" s="143">
        <f>SUM(N232:N240)</f>
        <v>89196273725</v>
      </c>
      <c r="O231" s="147"/>
      <c r="P231" s="143">
        <v>57218500691</v>
      </c>
      <c r="Q231" s="147"/>
      <c r="R231" s="1"/>
      <c r="U231" s="87">
        <v>241388</v>
      </c>
      <c r="V231" s="34"/>
      <c r="W231" s="88">
        <f t="shared" si="19"/>
        <v>13469</v>
      </c>
      <c r="X231" s="89">
        <f t="shared" si="20"/>
        <v>0</v>
      </c>
    </row>
    <row r="232" spans="2:24" ht="15" customHeight="1">
      <c r="B232" s="46"/>
      <c r="C232" s="47"/>
      <c r="D232" s="47"/>
      <c r="E232" s="47"/>
      <c r="F232" s="49" t="s">
        <v>100</v>
      </c>
      <c r="I232" s="13"/>
      <c r="J232" s="12"/>
      <c r="K232" s="12"/>
      <c r="L232" s="12"/>
      <c r="M232" s="23" t="s">
        <v>100</v>
      </c>
      <c r="N232" s="143">
        <v>59531912776</v>
      </c>
      <c r="O232" s="147"/>
      <c r="P232" s="143">
        <v>42140897116</v>
      </c>
      <c r="Q232" s="147"/>
      <c r="R232" s="1"/>
      <c r="U232" s="87">
        <v>466503989</v>
      </c>
      <c r="V232" s="34"/>
      <c r="W232" s="88">
        <f t="shared" si="19"/>
        <v>5592222208</v>
      </c>
      <c r="X232" s="89">
        <f t="shared" si="20"/>
        <v>0</v>
      </c>
    </row>
    <row r="233" spans="2:24" ht="15" customHeight="1">
      <c r="B233" s="46"/>
      <c r="C233" s="47"/>
      <c r="D233" s="47"/>
      <c r="E233" s="47"/>
      <c r="F233" s="49" t="s">
        <v>101</v>
      </c>
      <c r="I233" s="13"/>
      <c r="J233" s="12"/>
      <c r="K233" s="12"/>
      <c r="L233" s="12"/>
      <c r="M233" s="23" t="s">
        <v>101</v>
      </c>
      <c r="N233" s="143">
        <v>74223875</v>
      </c>
      <c r="O233" s="147"/>
      <c r="P233" s="143">
        <v>62258819</v>
      </c>
      <c r="Q233" s="147"/>
      <c r="R233" s="1"/>
      <c r="U233" s="87">
        <v>197677956991</v>
      </c>
      <c r="V233" s="34"/>
      <c r="W233" s="88">
        <f t="shared" si="19"/>
        <v>41181105927</v>
      </c>
      <c r="X233" s="89">
        <f t="shared" si="20"/>
        <v>0</v>
      </c>
    </row>
    <row r="234" spans="2:24" ht="15" customHeight="1">
      <c r="B234" s="46"/>
      <c r="C234" s="47"/>
      <c r="D234" s="47"/>
      <c r="E234" s="47"/>
      <c r="F234" s="49" t="s">
        <v>102</v>
      </c>
      <c r="I234" s="13"/>
      <c r="J234" s="12"/>
      <c r="K234" s="12"/>
      <c r="L234" s="12"/>
      <c r="M234" s="23" t="s">
        <v>102</v>
      </c>
      <c r="N234" s="143">
        <v>1543477553</v>
      </c>
      <c r="O234" s="147"/>
      <c r="P234" s="143">
        <v>1547284252</v>
      </c>
      <c r="Q234" s="147"/>
      <c r="R234" s="1"/>
      <c r="U234" s="87">
        <v>140453206564</v>
      </c>
      <c r="V234" s="34"/>
      <c r="W234" s="88">
        <f t="shared" si="19"/>
        <v>9203108851</v>
      </c>
      <c r="X234" s="89">
        <f t="shared" si="20"/>
        <v>0</v>
      </c>
    </row>
    <row r="235" spans="2:24" ht="15" customHeight="1">
      <c r="B235" s="46"/>
      <c r="C235" s="47"/>
      <c r="D235" s="47"/>
      <c r="E235" s="47"/>
      <c r="F235" s="49" t="s">
        <v>103</v>
      </c>
      <c r="I235" s="13"/>
      <c r="J235" s="12"/>
      <c r="K235" s="12"/>
      <c r="L235" s="12"/>
      <c r="M235" s="23" t="s">
        <v>103</v>
      </c>
      <c r="N235" s="143">
        <v>28026686349</v>
      </c>
      <c r="O235" s="147"/>
      <c r="P235" s="143">
        <v>13407476769</v>
      </c>
      <c r="Q235" s="147"/>
      <c r="R235" s="1"/>
      <c r="U235" s="87">
        <v>57218500691</v>
      </c>
      <c r="V235" s="34"/>
      <c r="W235" s="88">
        <f t="shared" si="19"/>
        <v>31977773034</v>
      </c>
      <c r="X235" s="89">
        <f t="shared" si="20"/>
        <v>0</v>
      </c>
    </row>
    <row r="236" spans="2:24" ht="15" customHeight="1">
      <c r="B236" s="46"/>
      <c r="C236" s="47"/>
      <c r="D236" s="47"/>
      <c r="E236" s="47"/>
      <c r="F236" s="49" t="s">
        <v>104</v>
      </c>
      <c r="I236" s="13"/>
      <c r="J236" s="12"/>
      <c r="K236" s="12"/>
      <c r="L236" s="12"/>
      <c r="M236" s="23" t="s">
        <v>104</v>
      </c>
      <c r="N236" s="143">
        <v>191707</v>
      </c>
      <c r="O236" s="147"/>
      <c r="P236" s="143">
        <v>197065</v>
      </c>
      <c r="Q236" s="147"/>
      <c r="R236" s="1"/>
      <c r="U236" s="87">
        <v>42140897116</v>
      </c>
      <c r="V236" s="34"/>
      <c r="W236" s="88">
        <f t="shared" si="19"/>
        <v>17391015660</v>
      </c>
      <c r="X236" s="89">
        <f t="shared" si="20"/>
        <v>0</v>
      </c>
    </row>
    <row r="237" spans="2:24" ht="15" customHeight="1">
      <c r="B237" s="46"/>
      <c r="C237" s="47"/>
      <c r="D237" s="47"/>
      <c r="E237" s="47"/>
      <c r="F237" s="49" t="s">
        <v>105</v>
      </c>
      <c r="I237" s="13"/>
      <c r="J237" s="12"/>
      <c r="K237" s="12"/>
      <c r="L237" s="12"/>
      <c r="M237" s="23" t="s">
        <v>105</v>
      </c>
      <c r="N237" s="143">
        <v>10372979</v>
      </c>
      <c r="O237" s="147"/>
      <c r="P237" s="143">
        <v>9620782</v>
      </c>
      <c r="Q237" s="147"/>
      <c r="R237" s="1"/>
      <c r="U237" s="87">
        <v>62258819</v>
      </c>
      <c r="V237" s="34"/>
      <c r="W237" s="88">
        <f t="shared" si="19"/>
        <v>11965056</v>
      </c>
      <c r="X237" s="89">
        <f t="shared" si="20"/>
        <v>0</v>
      </c>
    </row>
    <row r="238" spans="2:24" ht="15" customHeight="1">
      <c r="B238" s="46"/>
      <c r="C238" s="47"/>
      <c r="D238" s="47"/>
      <c r="E238" s="47"/>
      <c r="F238" s="49" t="s">
        <v>106</v>
      </c>
      <c r="I238" s="13"/>
      <c r="J238" s="12"/>
      <c r="K238" s="12"/>
      <c r="L238" s="12"/>
      <c r="M238" s="23" t="s">
        <v>106</v>
      </c>
      <c r="N238" s="143">
        <v>210275</v>
      </c>
      <c r="O238" s="147"/>
      <c r="P238" s="143">
        <v>200358</v>
      </c>
      <c r="Q238" s="147"/>
      <c r="R238" s="1"/>
      <c r="U238" s="87">
        <v>1547284252</v>
      </c>
      <c r="V238" s="34"/>
      <c r="W238" s="88">
        <f t="shared" si="19"/>
        <v>-3806699</v>
      </c>
      <c r="X238" s="89">
        <f t="shared" si="20"/>
        <v>0</v>
      </c>
    </row>
    <row r="239" spans="2:24" ht="15" customHeight="1">
      <c r="B239" s="46"/>
      <c r="C239" s="47"/>
      <c r="D239" s="47"/>
      <c r="E239" s="47"/>
      <c r="F239" s="49" t="s">
        <v>107</v>
      </c>
      <c r="I239" s="13"/>
      <c r="J239" s="12"/>
      <c r="K239" s="12"/>
      <c r="L239" s="12"/>
      <c r="M239" s="23" t="s">
        <v>107</v>
      </c>
      <c r="N239" s="143">
        <v>98628</v>
      </c>
      <c r="O239" s="147"/>
      <c r="P239" s="143">
        <v>99463</v>
      </c>
      <c r="Q239" s="147"/>
      <c r="R239" s="1"/>
      <c r="U239" s="87">
        <v>13407476769</v>
      </c>
      <c r="V239" s="34"/>
      <c r="W239" s="88">
        <f t="shared" si="19"/>
        <v>14619209580</v>
      </c>
      <c r="X239" s="89">
        <f t="shared" si="20"/>
        <v>0</v>
      </c>
    </row>
    <row r="240" spans="2:24" ht="15" customHeight="1">
      <c r="B240" s="46"/>
      <c r="C240" s="47"/>
      <c r="D240" s="47"/>
      <c r="E240" s="47"/>
      <c r="F240" s="49" t="s">
        <v>214</v>
      </c>
      <c r="I240" s="13"/>
      <c r="J240" s="12"/>
      <c r="K240" s="12"/>
      <c r="L240" s="12"/>
      <c r="M240" s="23" t="s">
        <v>214</v>
      </c>
      <c r="N240" s="143">
        <v>9099583</v>
      </c>
      <c r="O240" s="147"/>
      <c r="P240" s="143">
        <v>50466067</v>
      </c>
      <c r="Q240" s="147"/>
      <c r="R240" s="1"/>
      <c r="U240" s="87">
        <v>197065</v>
      </c>
      <c r="V240" s="34"/>
      <c r="W240" s="88">
        <f t="shared" si="19"/>
        <v>-5358</v>
      </c>
      <c r="X240" s="89">
        <f t="shared" si="20"/>
        <v>0</v>
      </c>
    </row>
    <row r="241" spans="2:24" ht="15" customHeight="1">
      <c r="B241" s="46"/>
      <c r="C241" s="47"/>
      <c r="D241" s="47"/>
      <c r="E241" s="47" t="s">
        <v>108</v>
      </c>
      <c r="F241" s="49"/>
      <c r="I241" s="13"/>
      <c r="J241" s="12"/>
      <c r="K241" s="12"/>
      <c r="L241" s="12" t="s">
        <v>108</v>
      </c>
      <c r="M241" s="23"/>
      <c r="N241" s="143">
        <f>N242</f>
        <v>6473778</v>
      </c>
      <c r="O241" s="147"/>
      <c r="P241" s="143">
        <v>6249736</v>
      </c>
      <c r="Q241" s="147"/>
      <c r="R241" s="1"/>
      <c r="U241" s="87">
        <v>9620782</v>
      </c>
      <c r="V241" s="34"/>
      <c r="W241" s="88">
        <f t="shared" si="19"/>
        <v>752197</v>
      </c>
      <c r="X241" s="89">
        <f t="shared" si="20"/>
        <v>0</v>
      </c>
    </row>
    <row r="242" spans="2:24" ht="15" customHeight="1">
      <c r="B242" s="46"/>
      <c r="C242" s="47"/>
      <c r="D242" s="47"/>
      <c r="E242" s="47"/>
      <c r="F242" s="49" t="s">
        <v>109</v>
      </c>
      <c r="I242" s="13"/>
      <c r="J242" s="12"/>
      <c r="K242" s="12"/>
      <c r="L242" s="12"/>
      <c r="M242" s="23" t="s">
        <v>109</v>
      </c>
      <c r="N242" s="143">
        <v>6473778</v>
      </c>
      <c r="O242" s="147"/>
      <c r="P242" s="143">
        <v>6249736</v>
      </c>
      <c r="Q242" s="147"/>
      <c r="R242" s="1"/>
      <c r="U242" s="87">
        <v>200358</v>
      </c>
      <c r="V242" s="34"/>
      <c r="W242" s="88">
        <f t="shared" si="19"/>
        <v>9917</v>
      </c>
      <c r="X242" s="89">
        <f t="shared" si="20"/>
        <v>0</v>
      </c>
    </row>
    <row r="243" spans="2:24" ht="15" hidden="1" customHeight="1">
      <c r="B243" s="13"/>
      <c r="C243" s="12"/>
      <c r="D243" s="12" t="s">
        <v>512</v>
      </c>
      <c r="E243" s="12"/>
      <c r="F243" s="40"/>
      <c r="I243" s="13"/>
      <c r="J243" s="12"/>
      <c r="K243" s="12" t="s">
        <v>154</v>
      </c>
      <c r="L243" s="12"/>
      <c r="M243" s="23"/>
      <c r="N243" s="143">
        <f>SUM(N244:N245)</f>
        <v>0</v>
      </c>
      <c r="O243" s="147"/>
      <c r="P243" s="143">
        <v>0</v>
      </c>
      <c r="Q243" s="147"/>
      <c r="R243" s="1"/>
      <c r="U243" s="87">
        <v>99463</v>
      </c>
      <c r="V243" s="34"/>
      <c r="W243" s="88">
        <f t="shared" si="19"/>
        <v>-835</v>
      </c>
      <c r="X243" s="89">
        <f t="shared" si="20"/>
        <v>0</v>
      </c>
    </row>
    <row r="244" spans="2:24" ht="15" hidden="1" customHeight="1">
      <c r="B244" s="46"/>
      <c r="C244" s="47"/>
      <c r="D244" s="47"/>
      <c r="E244" s="47" t="s">
        <v>110</v>
      </c>
      <c r="F244" s="49"/>
      <c r="I244" s="13"/>
      <c r="J244" s="12"/>
      <c r="K244" s="12"/>
      <c r="L244" s="12" t="s">
        <v>110</v>
      </c>
      <c r="M244" s="23"/>
      <c r="N244" s="143">
        <v>0</v>
      </c>
      <c r="O244" s="147"/>
      <c r="P244" s="143">
        <v>0</v>
      </c>
      <c r="Q244" s="147"/>
      <c r="R244" s="1"/>
      <c r="U244" s="87">
        <v>50466067</v>
      </c>
      <c r="V244" s="34"/>
      <c r="W244" s="88">
        <f t="shared" si="19"/>
        <v>-41366484</v>
      </c>
      <c r="X244" s="89">
        <f t="shared" si="20"/>
        <v>0</v>
      </c>
    </row>
    <row r="245" spans="2:24" ht="15" hidden="1" customHeight="1">
      <c r="B245" s="46"/>
      <c r="C245" s="47"/>
      <c r="D245" s="47"/>
      <c r="E245" s="47" t="s">
        <v>513</v>
      </c>
      <c r="F245" s="49"/>
      <c r="I245" s="13"/>
      <c r="J245" s="12"/>
      <c r="K245" s="12"/>
      <c r="L245" s="12" t="s">
        <v>163</v>
      </c>
      <c r="M245" s="23"/>
      <c r="N245" s="143">
        <v>0</v>
      </c>
      <c r="O245" s="147"/>
      <c r="P245" s="143">
        <v>0</v>
      </c>
      <c r="Q245" s="147"/>
      <c r="R245" s="1"/>
      <c r="U245" s="87">
        <v>6249736</v>
      </c>
      <c r="V245" s="34"/>
      <c r="W245" s="88">
        <f t="shared" si="19"/>
        <v>224042</v>
      </c>
      <c r="X245" s="89">
        <f t="shared" si="20"/>
        <v>0</v>
      </c>
    </row>
    <row r="246" spans="2:24" ht="15" customHeight="1">
      <c r="B246" s="13"/>
      <c r="C246" s="12"/>
      <c r="D246" s="12" t="s">
        <v>514</v>
      </c>
      <c r="E246" s="12"/>
      <c r="F246" s="40"/>
      <c r="I246" s="13"/>
      <c r="J246" s="12"/>
      <c r="K246" s="12" t="s">
        <v>970</v>
      </c>
      <c r="L246" s="12"/>
      <c r="M246" s="23"/>
      <c r="N246" s="143">
        <v>52293907297</v>
      </c>
      <c r="O246" s="147"/>
      <c r="P246" s="143">
        <v>501638538</v>
      </c>
      <c r="Q246" s="147"/>
      <c r="R246" s="1"/>
      <c r="U246" s="87">
        <v>6249736</v>
      </c>
      <c r="V246" s="34"/>
      <c r="W246" s="88">
        <f t="shared" si="19"/>
        <v>224042</v>
      </c>
      <c r="X246" s="89">
        <f t="shared" si="20"/>
        <v>0</v>
      </c>
    </row>
    <row r="247" spans="2:24" ht="15" customHeight="1">
      <c r="B247" s="13"/>
      <c r="C247" s="12"/>
      <c r="D247" s="12" t="s">
        <v>515</v>
      </c>
      <c r="E247" s="12"/>
      <c r="F247" s="40"/>
      <c r="I247" s="13"/>
      <c r="J247" s="12"/>
      <c r="K247" s="12" t="s">
        <v>971</v>
      </c>
      <c r="L247" s="12"/>
      <c r="M247" s="23"/>
      <c r="N247" s="143">
        <v>219324190</v>
      </c>
      <c r="O247" s="147"/>
      <c r="P247" s="143">
        <v>304103606</v>
      </c>
      <c r="Q247" s="147"/>
      <c r="R247" s="1"/>
      <c r="U247" s="87">
        <v>0</v>
      </c>
      <c r="V247" s="34"/>
      <c r="W247" s="88">
        <f t="shared" si="19"/>
        <v>0</v>
      </c>
      <c r="X247" s="89">
        <f t="shared" si="20"/>
        <v>0</v>
      </c>
    </row>
    <row r="248" spans="2:24" ht="15" customHeight="1">
      <c r="B248" s="13"/>
      <c r="C248" s="12" t="s">
        <v>516</v>
      </c>
      <c r="D248" s="12"/>
      <c r="E248" s="12"/>
      <c r="F248" s="40"/>
      <c r="I248" s="13"/>
      <c r="J248" s="12" t="s">
        <v>111</v>
      </c>
      <c r="K248" s="12"/>
      <c r="L248" s="12"/>
      <c r="M248" s="23"/>
      <c r="N248" s="143"/>
      <c r="O248" s="147">
        <f>SUM(N249:N251)</f>
        <v>502109596859</v>
      </c>
      <c r="P248" s="143"/>
      <c r="Q248" s="147">
        <v>478852078787</v>
      </c>
      <c r="R248" s="1"/>
      <c r="U248" s="87">
        <v>0</v>
      </c>
      <c r="V248" s="34"/>
      <c r="W248" s="88">
        <f t="shared" si="19"/>
        <v>0</v>
      </c>
      <c r="X248" s="89">
        <f t="shared" si="20"/>
        <v>0</v>
      </c>
    </row>
    <row r="249" spans="2:24" ht="15" customHeight="1">
      <c r="B249" s="13"/>
      <c r="C249" s="12"/>
      <c r="D249" s="12" t="s">
        <v>517</v>
      </c>
      <c r="E249" s="12"/>
      <c r="F249" s="40"/>
      <c r="I249" s="13"/>
      <c r="J249" s="12"/>
      <c r="K249" s="12" t="s">
        <v>112</v>
      </c>
      <c r="L249" s="12"/>
      <c r="M249" s="23"/>
      <c r="N249" s="143">
        <v>0</v>
      </c>
      <c r="O249" s="147"/>
      <c r="P249" s="143">
        <v>0</v>
      </c>
      <c r="Q249" s="147"/>
      <c r="R249" s="1"/>
      <c r="U249" s="87">
        <v>0</v>
      </c>
      <c r="V249" s="34"/>
      <c r="W249" s="88">
        <f t="shared" si="19"/>
        <v>0</v>
      </c>
      <c r="X249" s="89">
        <f t="shared" si="20"/>
        <v>0</v>
      </c>
    </row>
    <row r="250" spans="2:24" ht="15" customHeight="1">
      <c r="B250" s="13"/>
      <c r="C250" s="12"/>
      <c r="D250" s="12" t="s">
        <v>518</v>
      </c>
      <c r="E250" s="12"/>
      <c r="F250" s="40"/>
      <c r="I250" s="13"/>
      <c r="J250" s="12"/>
      <c r="K250" s="12" t="s">
        <v>226</v>
      </c>
      <c r="L250" s="12"/>
      <c r="M250" s="23"/>
      <c r="N250" s="143">
        <v>502109596859</v>
      </c>
      <c r="O250" s="147"/>
      <c r="P250" s="143">
        <v>464948498747</v>
      </c>
      <c r="Q250" s="147"/>
      <c r="R250" s="1"/>
      <c r="U250" s="87">
        <v>501638538</v>
      </c>
      <c r="V250" s="34"/>
      <c r="W250" s="88">
        <f t="shared" si="19"/>
        <v>51792268759</v>
      </c>
      <c r="X250" s="89">
        <f t="shared" si="20"/>
        <v>0</v>
      </c>
    </row>
    <row r="251" spans="2:24" ht="15" customHeight="1">
      <c r="B251" s="13"/>
      <c r="C251" s="12"/>
      <c r="D251" s="12" t="s">
        <v>519</v>
      </c>
      <c r="E251" s="12"/>
      <c r="F251" s="40"/>
      <c r="I251" s="13"/>
      <c r="J251" s="12"/>
      <c r="K251" s="12" t="s">
        <v>252</v>
      </c>
      <c r="L251" s="12"/>
      <c r="M251" s="23"/>
      <c r="N251" s="143">
        <v>0</v>
      </c>
      <c r="O251" s="147"/>
      <c r="P251" s="143">
        <v>13903580040</v>
      </c>
      <c r="Q251" s="147"/>
      <c r="R251" s="1"/>
      <c r="U251" s="87">
        <v>304103606</v>
      </c>
      <c r="V251" s="34"/>
      <c r="W251" s="88">
        <f t="shared" si="19"/>
        <v>-84779416</v>
      </c>
      <c r="X251" s="89">
        <f t="shared" si="20"/>
        <v>0</v>
      </c>
    </row>
    <row r="252" spans="2:24" ht="15" customHeight="1">
      <c r="B252" s="13" t="s">
        <v>520</v>
      </c>
      <c r="C252" s="12"/>
      <c r="D252" s="12"/>
      <c r="E252" s="12"/>
      <c r="F252" s="40"/>
      <c r="I252" s="13" t="s">
        <v>580</v>
      </c>
      <c r="J252" s="12"/>
      <c r="K252" s="12"/>
      <c r="L252" s="12"/>
      <c r="M252" s="23"/>
      <c r="N252" s="143"/>
      <c r="O252" s="147">
        <f>SUM(O253,O258)</f>
        <v>868929274529</v>
      </c>
      <c r="P252" s="143"/>
      <c r="Q252" s="147">
        <v>413446313767</v>
      </c>
      <c r="R252" s="1"/>
      <c r="U252" s="87"/>
      <c r="V252" s="34">
        <v>370599455040</v>
      </c>
      <c r="W252" s="88">
        <f t="shared" si="19"/>
        <v>0</v>
      </c>
      <c r="X252" s="89">
        <f t="shared" si="20"/>
        <v>131510141819</v>
      </c>
    </row>
    <row r="253" spans="2:24" ht="15" customHeight="1">
      <c r="B253" s="13"/>
      <c r="C253" s="12" t="s">
        <v>406</v>
      </c>
      <c r="D253" s="12"/>
      <c r="E253" s="12"/>
      <c r="F253" s="40"/>
      <c r="I253" s="13"/>
      <c r="J253" s="12" t="s">
        <v>309</v>
      </c>
      <c r="K253" s="12"/>
      <c r="L253" s="12"/>
      <c r="M253" s="23"/>
      <c r="N253" s="143"/>
      <c r="O253" s="147">
        <f>SUM(N254:N257)</f>
        <v>863538375815</v>
      </c>
      <c r="P253" s="143"/>
      <c r="Q253" s="147">
        <v>394316399955</v>
      </c>
      <c r="R253" s="1"/>
      <c r="U253" s="87">
        <v>0</v>
      </c>
      <c r="V253" s="34"/>
      <c r="W253" s="88">
        <f t="shared" ref="W253:W257" si="21">IFERROR(N249-U253,0)</f>
        <v>0</v>
      </c>
      <c r="X253" s="89">
        <f t="shared" ref="X253:X257" si="22">IFERROR(O249-V253,0)</f>
        <v>0</v>
      </c>
    </row>
    <row r="254" spans="2:24" ht="15" customHeight="1">
      <c r="B254" s="13"/>
      <c r="C254" s="12"/>
      <c r="D254" s="12" t="s">
        <v>376</v>
      </c>
      <c r="E254" s="12"/>
      <c r="F254" s="40"/>
      <c r="I254" s="13"/>
      <c r="J254" s="12"/>
      <c r="K254" s="12" t="s">
        <v>42</v>
      </c>
      <c r="L254" s="12"/>
      <c r="M254" s="23"/>
      <c r="N254" s="143">
        <v>36579662215</v>
      </c>
      <c r="O254" s="147"/>
      <c r="P254" s="143">
        <v>43200586955</v>
      </c>
      <c r="Q254" s="147"/>
      <c r="R254" s="1"/>
      <c r="U254" s="87">
        <v>356695875000</v>
      </c>
      <c r="V254" s="34"/>
      <c r="W254" s="88">
        <f t="shared" si="21"/>
        <v>145413721859</v>
      </c>
      <c r="X254" s="89">
        <f t="shared" si="22"/>
        <v>0</v>
      </c>
    </row>
    <row r="255" spans="2:24" ht="15" customHeight="1">
      <c r="B255" s="13"/>
      <c r="C255" s="12"/>
      <c r="D255" s="12" t="s">
        <v>407</v>
      </c>
      <c r="E255" s="12"/>
      <c r="F255" s="40"/>
      <c r="I255" s="13"/>
      <c r="J255" s="12"/>
      <c r="K255" s="12" t="s">
        <v>113</v>
      </c>
      <c r="L255" s="12"/>
      <c r="M255" s="23"/>
      <c r="N255" s="143">
        <v>401100462600</v>
      </c>
      <c r="O255" s="147"/>
      <c r="P255" s="143">
        <v>310940973000</v>
      </c>
      <c r="Q255" s="147"/>
      <c r="R255" s="1"/>
      <c r="U255" s="87">
        <v>13903580040</v>
      </c>
      <c r="V255" s="34"/>
      <c r="W255" s="88">
        <f t="shared" si="21"/>
        <v>-13903580040</v>
      </c>
      <c r="X255" s="89">
        <f t="shared" si="22"/>
        <v>0</v>
      </c>
    </row>
    <row r="256" spans="2:24" ht="15" customHeight="1">
      <c r="B256" s="13"/>
      <c r="C256" s="12"/>
      <c r="D256" s="12" t="s">
        <v>408</v>
      </c>
      <c r="E256" s="12"/>
      <c r="F256" s="40"/>
      <c r="I256" s="13"/>
      <c r="J256" s="12"/>
      <c r="K256" s="12" t="s">
        <v>164</v>
      </c>
      <c r="L256" s="12"/>
      <c r="M256" s="23"/>
      <c r="N256" s="143">
        <v>201174920000</v>
      </c>
      <c r="O256" s="147"/>
      <c r="P256" s="143">
        <v>40174840000</v>
      </c>
      <c r="Q256" s="147"/>
      <c r="R256" s="1"/>
      <c r="U256" s="87"/>
      <c r="V256" s="34">
        <v>520726009019</v>
      </c>
      <c r="W256" s="88">
        <f t="shared" si="21"/>
        <v>0</v>
      </c>
      <c r="X256" s="89">
        <f t="shared" si="22"/>
        <v>348203265510</v>
      </c>
    </row>
    <row r="257" spans="2:24" ht="15" customHeight="1">
      <c r="B257" s="13"/>
      <c r="C257" s="12"/>
      <c r="D257" s="12" t="s">
        <v>521</v>
      </c>
      <c r="E257" s="12"/>
      <c r="F257" s="40"/>
      <c r="I257" s="13"/>
      <c r="J257" s="12"/>
      <c r="K257" s="12" t="s">
        <v>571</v>
      </c>
      <c r="L257" s="12"/>
      <c r="M257" s="23"/>
      <c r="N257" s="143">
        <v>224683331000</v>
      </c>
      <c r="O257" s="147"/>
      <c r="P257" s="143">
        <v>0</v>
      </c>
      <c r="Q257" s="147"/>
      <c r="R257" s="1"/>
      <c r="U257" s="87"/>
      <c r="V257" s="34">
        <v>394316399955</v>
      </c>
      <c r="W257" s="88">
        <f t="shared" si="21"/>
        <v>0</v>
      </c>
      <c r="X257" s="89">
        <f t="shared" si="22"/>
        <v>469221975860</v>
      </c>
    </row>
    <row r="258" spans="2:24" ht="15" customHeight="1">
      <c r="B258" s="13"/>
      <c r="C258" s="12" t="s">
        <v>627</v>
      </c>
      <c r="D258" s="12"/>
      <c r="E258" s="12"/>
      <c r="F258" s="40"/>
      <c r="I258" s="13"/>
      <c r="J258" s="12" t="s">
        <v>710</v>
      </c>
      <c r="K258" s="12"/>
      <c r="L258" s="12"/>
      <c r="M258" s="23"/>
      <c r="N258" s="143"/>
      <c r="O258" s="147">
        <f>SUM(N259,N262)</f>
        <v>5390898714</v>
      </c>
      <c r="P258" s="143"/>
      <c r="Q258" s="147">
        <v>19129913812</v>
      </c>
      <c r="R258" s="1"/>
      <c r="U258" s="87">
        <v>0</v>
      </c>
      <c r="V258" s="34"/>
      <c r="W258" s="88">
        <f>IFERROR(N257-U258,0)</f>
        <v>224683331000</v>
      </c>
      <c r="X258" s="89">
        <f>IFERROR(O257-V258,0)</f>
        <v>0</v>
      </c>
    </row>
    <row r="259" spans="2:24" ht="15" customHeight="1">
      <c r="B259" s="13"/>
      <c r="C259" s="12"/>
      <c r="D259" s="12" t="s">
        <v>377</v>
      </c>
      <c r="E259" s="12"/>
      <c r="F259" s="40"/>
      <c r="I259" s="13"/>
      <c r="J259" s="12"/>
      <c r="K259" s="12" t="s">
        <v>296</v>
      </c>
      <c r="L259" s="12"/>
      <c r="M259" s="23"/>
      <c r="N259" s="143">
        <f>SUM(N260)</f>
        <v>3967615000</v>
      </c>
      <c r="O259" s="147"/>
      <c r="P259" s="143">
        <v>12720507800</v>
      </c>
      <c r="Q259" s="147"/>
      <c r="R259" s="1"/>
      <c r="U259" s="87"/>
      <c r="V259" s="34">
        <v>108252623747</v>
      </c>
      <c r="W259" s="88">
        <f>IFERROR(#REF!-U259,0)</f>
        <v>0</v>
      </c>
      <c r="X259" s="89">
        <f>IFERROR(#REF!-V259,0)</f>
        <v>0</v>
      </c>
    </row>
    <row r="260" spans="2:24" ht="15" customHeight="1">
      <c r="B260" s="46"/>
      <c r="C260" s="47"/>
      <c r="D260" s="47"/>
      <c r="E260" s="47" t="s">
        <v>444</v>
      </c>
      <c r="F260" s="49"/>
      <c r="I260" s="13"/>
      <c r="J260" s="12"/>
      <c r="K260" s="12"/>
      <c r="L260" s="12" t="s">
        <v>297</v>
      </c>
      <c r="M260" s="23"/>
      <c r="N260" s="143">
        <f>SUM(N261)</f>
        <v>3967615000</v>
      </c>
      <c r="O260" s="152"/>
      <c r="P260" s="143">
        <v>12720507800</v>
      </c>
      <c r="Q260" s="147"/>
      <c r="R260" s="1"/>
      <c r="U260" s="87">
        <v>59279360000</v>
      </c>
      <c r="V260" s="34"/>
      <c r="W260" s="88">
        <f>IFERROR(#REF!-U260,0)</f>
        <v>0</v>
      </c>
      <c r="X260" s="89">
        <f>IFERROR(#REF!-V260,0)</f>
        <v>0</v>
      </c>
    </row>
    <row r="261" spans="2:24" ht="15" customHeight="1">
      <c r="B261" s="46"/>
      <c r="C261" s="47"/>
      <c r="D261" s="47"/>
      <c r="E261" s="47"/>
      <c r="F261" s="49" t="s">
        <v>522</v>
      </c>
      <c r="I261" s="13"/>
      <c r="J261" s="12"/>
      <c r="K261" s="12"/>
      <c r="L261" s="12"/>
      <c r="M261" s="23" t="s">
        <v>310</v>
      </c>
      <c r="N261" s="143">
        <v>3967615000</v>
      </c>
      <c r="O261" s="152"/>
      <c r="P261" s="143">
        <v>12720507800</v>
      </c>
      <c r="Q261" s="147"/>
      <c r="R261" s="1"/>
      <c r="U261" s="87">
        <v>48973263747</v>
      </c>
      <c r="V261" s="34"/>
      <c r="W261" s="88">
        <f>IFERROR(#REF!-U261,0)</f>
        <v>0</v>
      </c>
      <c r="X261" s="89">
        <f>IFERROR(#REF!-V261,0)</f>
        <v>0</v>
      </c>
    </row>
    <row r="262" spans="2:24" ht="15" customHeight="1">
      <c r="B262" s="13"/>
      <c r="C262" s="12"/>
      <c r="D262" s="12" t="s">
        <v>378</v>
      </c>
      <c r="E262" s="12"/>
      <c r="F262" s="40"/>
      <c r="I262" s="13"/>
      <c r="J262" s="12"/>
      <c r="K262" s="12" t="s">
        <v>305</v>
      </c>
      <c r="L262" s="12"/>
      <c r="M262" s="23"/>
      <c r="N262" s="143">
        <f>SUM(N263,N265,N267)</f>
        <v>1423283714</v>
      </c>
      <c r="O262" s="152"/>
      <c r="P262" s="143">
        <v>6409406012</v>
      </c>
      <c r="Q262" s="147"/>
      <c r="R262" s="1"/>
      <c r="U262" s="87"/>
      <c r="V262" s="34">
        <v>18156985317</v>
      </c>
      <c r="W262" s="88">
        <f t="shared" ref="W262:W289" si="23">IFERROR(N258-U262,0)</f>
        <v>0</v>
      </c>
      <c r="X262" s="89">
        <f t="shared" ref="X262:X289" si="24">IFERROR(O258-V262,0)</f>
        <v>-12766086603</v>
      </c>
    </row>
    <row r="263" spans="2:24" ht="15" customHeight="1">
      <c r="B263" s="96"/>
      <c r="C263" s="97"/>
      <c r="D263" s="97"/>
      <c r="E263" s="97" t="s">
        <v>295</v>
      </c>
      <c r="F263" s="98"/>
      <c r="I263" s="13"/>
      <c r="J263" s="12"/>
      <c r="K263" s="12"/>
      <c r="L263" s="12" t="s">
        <v>301</v>
      </c>
      <c r="M263" s="23"/>
      <c r="N263" s="143">
        <f>SUM(N264)</f>
        <v>48855207</v>
      </c>
      <c r="O263" s="151"/>
      <c r="P263" s="143">
        <v>0</v>
      </c>
      <c r="Q263" s="147"/>
      <c r="R263" s="1"/>
      <c r="U263" s="87">
        <v>12720507800</v>
      </c>
      <c r="V263" s="34"/>
      <c r="W263" s="88">
        <f t="shared" si="23"/>
        <v>-8752892800</v>
      </c>
      <c r="X263" s="89">
        <f t="shared" si="24"/>
        <v>0</v>
      </c>
    </row>
    <row r="264" spans="2:24" ht="15" customHeight="1">
      <c r="B264" s="96"/>
      <c r="C264" s="97"/>
      <c r="D264" s="97"/>
      <c r="E264" s="97"/>
      <c r="F264" s="98" t="s">
        <v>523</v>
      </c>
      <c r="I264" s="13"/>
      <c r="J264" s="12"/>
      <c r="K264" s="12"/>
      <c r="L264" s="12"/>
      <c r="M264" s="23" t="s">
        <v>299</v>
      </c>
      <c r="N264" s="143">
        <v>48855207</v>
      </c>
      <c r="O264" s="151"/>
      <c r="P264" s="143">
        <v>0</v>
      </c>
      <c r="Q264" s="147"/>
      <c r="R264" s="1"/>
      <c r="U264" s="87">
        <v>12720507800</v>
      </c>
      <c r="V264" s="34"/>
      <c r="W264" s="88">
        <f t="shared" si="23"/>
        <v>-8752892800</v>
      </c>
      <c r="X264" s="89">
        <f t="shared" si="24"/>
        <v>0</v>
      </c>
    </row>
    <row r="265" spans="2:24" ht="15" customHeight="1">
      <c r="B265" s="96"/>
      <c r="C265" s="97"/>
      <c r="D265" s="97"/>
      <c r="E265" s="97" t="s">
        <v>628</v>
      </c>
      <c r="F265" s="98"/>
      <c r="I265" s="13"/>
      <c r="J265" s="12"/>
      <c r="K265" s="12"/>
      <c r="L265" s="12" t="s">
        <v>357</v>
      </c>
      <c r="M265" s="23"/>
      <c r="N265" s="143">
        <f>SUM(N266)</f>
        <v>0</v>
      </c>
      <c r="O265" s="151"/>
      <c r="P265" s="143">
        <v>2258270323</v>
      </c>
      <c r="Q265" s="147"/>
      <c r="R265" s="1"/>
      <c r="U265" s="87">
        <v>12720507800</v>
      </c>
      <c r="V265" s="34"/>
      <c r="W265" s="88">
        <f t="shared" si="23"/>
        <v>-8752892800</v>
      </c>
      <c r="X265" s="89">
        <f t="shared" si="24"/>
        <v>0</v>
      </c>
    </row>
    <row r="266" spans="2:24" ht="15" customHeight="1">
      <c r="B266" s="96"/>
      <c r="C266" s="97"/>
      <c r="D266" s="97"/>
      <c r="E266" s="97"/>
      <c r="F266" s="98" t="s">
        <v>524</v>
      </c>
      <c r="I266" s="13"/>
      <c r="J266" s="12"/>
      <c r="K266" s="12"/>
      <c r="L266" s="12"/>
      <c r="M266" s="23" t="s">
        <v>358</v>
      </c>
      <c r="N266" s="143">
        <v>0</v>
      </c>
      <c r="O266" s="151"/>
      <c r="P266" s="143">
        <v>2258270323</v>
      </c>
      <c r="Q266" s="147"/>
      <c r="R266" s="1"/>
      <c r="U266" s="87">
        <v>5436477517</v>
      </c>
      <c r="V266" s="34"/>
      <c r="W266" s="88">
        <f t="shared" si="23"/>
        <v>-4013193803</v>
      </c>
      <c r="X266" s="89">
        <f t="shared" si="24"/>
        <v>0</v>
      </c>
    </row>
    <row r="267" spans="2:24" ht="15" customHeight="1">
      <c r="B267" s="96"/>
      <c r="C267" s="97"/>
      <c r="D267" s="97"/>
      <c r="E267" s="97" t="s">
        <v>629</v>
      </c>
      <c r="F267" s="98"/>
      <c r="I267" s="13"/>
      <c r="J267" s="12"/>
      <c r="K267" s="12"/>
      <c r="L267" s="12" t="s">
        <v>933</v>
      </c>
      <c r="M267" s="23"/>
      <c r="N267" s="143">
        <f>SUM(N268)</f>
        <v>1374428507</v>
      </c>
      <c r="O267" s="151"/>
      <c r="P267" s="143">
        <v>3178207194</v>
      </c>
      <c r="Q267" s="147"/>
      <c r="R267" s="1"/>
      <c r="U267" s="87">
        <v>2258270323</v>
      </c>
      <c r="V267" s="34"/>
      <c r="W267" s="88">
        <f>IFERROR(N265-U267,0)</f>
        <v>-2258270323</v>
      </c>
      <c r="X267" s="89">
        <f>IFERROR(O265-V267,0)</f>
        <v>0</v>
      </c>
    </row>
    <row r="268" spans="2:24" ht="15" customHeight="1">
      <c r="B268" s="96"/>
      <c r="C268" s="97"/>
      <c r="D268" s="97"/>
      <c r="E268" s="97"/>
      <c r="F268" s="98" t="s">
        <v>575</v>
      </c>
      <c r="I268" s="13"/>
      <c r="J268" s="12"/>
      <c r="K268" s="12"/>
      <c r="L268" s="12"/>
      <c r="M268" s="23" t="s">
        <v>575</v>
      </c>
      <c r="N268" s="143">
        <v>1374428507</v>
      </c>
      <c r="O268" s="151"/>
      <c r="P268" s="143">
        <v>3178207194</v>
      </c>
      <c r="Q268" s="147"/>
      <c r="R268" s="1"/>
      <c r="U268" s="87">
        <v>2258270323</v>
      </c>
      <c r="V268" s="34"/>
      <c r="W268" s="88">
        <f>IFERROR(N266-U268,0)</f>
        <v>-2258270323</v>
      </c>
      <c r="X268" s="89">
        <f>IFERROR(O266-V268,0)</f>
        <v>0</v>
      </c>
    </row>
    <row r="269" spans="2:24" ht="15" customHeight="1">
      <c r="B269" s="13" t="s">
        <v>639</v>
      </c>
      <c r="C269" s="12"/>
      <c r="D269" s="12"/>
      <c r="E269" s="12"/>
      <c r="F269" s="40"/>
      <c r="I269" s="13" t="s">
        <v>581</v>
      </c>
      <c r="J269" s="12"/>
      <c r="K269" s="12"/>
      <c r="L269" s="12"/>
      <c r="M269" s="23"/>
      <c r="N269" s="143"/>
      <c r="O269" s="147">
        <f>SUM(O270,O271,O279)</f>
        <v>2233391644442</v>
      </c>
      <c r="P269" s="143"/>
      <c r="Q269" s="147">
        <v>1914932557599</v>
      </c>
      <c r="R269" s="1"/>
      <c r="U269" s="87"/>
      <c r="V269" s="34"/>
      <c r="W269" s="88">
        <f>IFERROR(#REF!-U269,0)</f>
        <v>0</v>
      </c>
      <c r="X269" s="89">
        <f>IFERROR(#REF!-V269,0)</f>
        <v>0</v>
      </c>
    </row>
    <row r="270" spans="2:24" ht="15" customHeight="1">
      <c r="B270" s="13"/>
      <c r="C270" s="12" t="s">
        <v>525</v>
      </c>
      <c r="D270" s="12"/>
      <c r="E270" s="12"/>
      <c r="F270" s="40"/>
      <c r="I270" s="13"/>
      <c r="J270" s="12" t="s">
        <v>114</v>
      </c>
      <c r="K270" s="12"/>
      <c r="L270" s="12"/>
      <c r="M270" s="23"/>
      <c r="N270" s="143"/>
      <c r="O270" s="147"/>
      <c r="P270" s="143"/>
      <c r="Q270" s="147"/>
      <c r="R270" s="1"/>
      <c r="U270" s="87"/>
      <c r="V270" s="34"/>
      <c r="W270" s="88">
        <f>IFERROR(#REF!-U270,0)</f>
        <v>0</v>
      </c>
      <c r="X270" s="89">
        <f>IFERROR(#REF!-V270,0)</f>
        <v>0</v>
      </c>
    </row>
    <row r="271" spans="2:24" ht="15" customHeight="1">
      <c r="B271" s="13"/>
      <c r="C271" s="12" t="s">
        <v>526</v>
      </c>
      <c r="D271" s="12"/>
      <c r="E271" s="12"/>
      <c r="F271" s="40"/>
      <c r="I271" s="13"/>
      <c r="J271" s="12" t="s">
        <v>115</v>
      </c>
      <c r="K271" s="12"/>
      <c r="L271" s="12"/>
      <c r="M271" s="23"/>
      <c r="N271" s="143"/>
      <c r="O271" s="147">
        <f>SUM(N272,N276,N277,N278)</f>
        <v>867020874266</v>
      </c>
      <c r="P271" s="143"/>
      <c r="Q271" s="147">
        <v>709854441479</v>
      </c>
      <c r="R271" s="1"/>
      <c r="U271" s="87">
        <v>3178207194</v>
      </c>
      <c r="V271" s="34"/>
      <c r="W271" s="88">
        <f t="shared" si="23"/>
        <v>-1803778687</v>
      </c>
      <c r="X271" s="89">
        <f t="shared" si="24"/>
        <v>0</v>
      </c>
    </row>
    <row r="272" spans="2:24" ht="15" customHeight="1">
      <c r="B272" s="13"/>
      <c r="C272" s="12"/>
      <c r="D272" s="12" t="s">
        <v>527</v>
      </c>
      <c r="E272" s="12"/>
      <c r="F272" s="40"/>
      <c r="I272" s="13"/>
      <c r="J272" s="12"/>
      <c r="K272" s="12" t="s">
        <v>116</v>
      </c>
      <c r="L272" s="12"/>
      <c r="M272" s="23"/>
      <c r="N272" s="143">
        <f>SUM(N273:N275)</f>
        <v>277708520774</v>
      </c>
      <c r="O272" s="147"/>
      <c r="P272" s="143">
        <v>255480426417</v>
      </c>
      <c r="Q272" s="147"/>
      <c r="R272" s="1"/>
      <c r="U272" s="87">
        <v>3178207194</v>
      </c>
      <c r="V272" s="34"/>
      <c r="W272" s="88">
        <f t="shared" si="23"/>
        <v>-1803778687</v>
      </c>
      <c r="X272" s="89">
        <f t="shared" si="24"/>
        <v>0</v>
      </c>
    </row>
    <row r="273" spans="2:24" ht="15" customHeight="1">
      <c r="B273" s="46"/>
      <c r="C273" s="47"/>
      <c r="D273" s="47"/>
      <c r="E273" s="47" t="s">
        <v>117</v>
      </c>
      <c r="F273" s="49"/>
      <c r="I273" s="13"/>
      <c r="J273" s="12"/>
      <c r="K273" s="12"/>
      <c r="L273" s="12" t="s">
        <v>117</v>
      </c>
      <c r="M273" s="23"/>
      <c r="N273" s="143">
        <v>77708520774</v>
      </c>
      <c r="O273" s="147"/>
      <c r="P273" s="143">
        <v>125480426417</v>
      </c>
      <c r="Q273" s="147"/>
      <c r="R273" s="1"/>
      <c r="U273" s="87"/>
      <c r="V273" s="34">
        <v>1904058542537</v>
      </c>
      <c r="W273" s="88">
        <f t="shared" si="23"/>
        <v>0</v>
      </c>
      <c r="X273" s="89">
        <f t="shared" si="24"/>
        <v>329333101905</v>
      </c>
    </row>
    <row r="274" spans="2:24" ht="15" customHeight="1">
      <c r="B274" s="46"/>
      <c r="C274" s="47"/>
      <c r="D274" s="47"/>
      <c r="E274" s="47" t="s">
        <v>118</v>
      </c>
      <c r="F274" s="49"/>
      <c r="I274" s="13"/>
      <c r="J274" s="12"/>
      <c r="K274" s="12"/>
      <c r="L274" s="12" t="s">
        <v>118</v>
      </c>
      <c r="M274" s="23"/>
      <c r="N274" s="143">
        <v>100000000000</v>
      </c>
      <c r="O274" s="147"/>
      <c r="P274" s="143">
        <v>80000000000</v>
      </c>
      <c r="Q274" s="147"/>
      <c r="R274" s="1"/>
      <c r="U274" s="87"/>
      <c r="V274" s="34"/>
      <c r="W274" s="88">
        <f t="shared" si="23"/>
        <v>0</v>
      </c>
      <c r="X274" s="89">
        <f t="shared" si="24"/>
        <v>0</v>
      </c>
    </row>
    <row r="275" spans="2:24" ht="15" customHeight="1">
      <c r="B275" s="46"/>
      <c r="C275" s="47"/>
      <c r="D275" s="47"/>
      <c r="E275" s="47" t="s">
        <v>528</v>
      </c>
      <c r="F275" s="49"/>
      <c r="G275" s="135"/>
      <c r="I275" s="13"/>
      <c r="J275" s="12"/>
      <c r="K275" s="12"/>
      <c r="L275" s="12" t="s">
        <v>260</v>
      </c>
      <c r="M275" s="23"/>
      <c r="N275" s="143">
        <v>100000000000</v>
      </c>
      <c r="O275" s="147"/>
      <c r="P275" s="143">
        <v>50000000000</v>
      </c>
      <c r="Q275" s="147"/>
      <c r="R275" s="1"/>
      <c r="U275" s="87"/>
      <c r="V275" s="34">
        <v>698980426417</v>
      </c>
      <c r="W275" s="88">
        <f t="shared" si="23"/>
        <v>0</v>
      </c>
      <c r="X275" s="89">
        <f t="shared" si="24"/>
        <v>168040447849</v>
      </c>
    </row>
    <row r="276" spans="2:24" ht="15" customHeight="1">
      <c r="B276" s="13"/>
      <c r="C276" s="12"/>
      <c r="D276" s="12" t="s">
        <v>529</v>
      </c>
      <c r="E276" s="12"/>
      <c r="F276" s="40"/>
      <c r="G276" s="135"/>
      <c r="I276" s="13"/>
      <c r="J276" s="12"/>
      <c r="K276" s="12" t="s">
        <v>148</v>
      </c>
      <c r="L276" s="12"/>
      <c r="M276" s="23"/>
      <c r="N276" s="143">
        <v>328000000000</v>
      </c>
      <c r="O276" s="147"/>
      <c r="P276" s="143">
        <v>245000000000</v>
      </c>
      <c r="Q276" s="147"/>
      <c r="R276" s="1"/>
      <c r="U276" s="87">
        <v>255480426417</v>
      </c>
      <c r="V276" s="34"/>
      <c r="W276" s="88">
        <f t="shared" si="23"/>
        <v>22228094357</v>
      </c>
      <c r="X276" s="89">
        <f t="shared" si="24"/>
        <v>0</v>
      </c>
    </row>
    <row r="277" spans="2:24" ht="15" customHeight="1">
      <c r="B277" s="13"/>
      <c r="C277" s="12"/>
      <c r="D277" s="12" t="s">
        <v>204</v>
      </c>
      <c r="E277" s="12"/>
      <c r="F277" s="40"/>
      <c r="I277" s="13"/>
      <c r="J277" s="12"/>
      <c r="K277" s="12" t="s">
        <v>189</v>
      </c>
      <c r="L277" s="12"/>
      <c r="M277" s="23"/>
      <c r="N277" s="143">
        <v>135000000000</v>
      </c>
      <c r="O277" s="147"/>
      <c r="P277" s="143">
        <v>95000000000</v>
      </c>
      <c r="Q277" s="147"/>
      <c r="R277" s="1"/>
      <c r="U277" s="87">
        <v>125480426417</v>
      </c>
      <c r="V277" s="34"/>
      <c r="W277" s="88">
        <f t="shared" si="23"/>
        <v>-47771905643</v>
      </c>
      <c r="X277" s="89">
        <f t="shared" si="24"/>
        <v>0</v>
      </c>
    </row>
    <row r="278" spans="2:24" ht="15" customHeight="1">
      <c r="B278" s="13"/>
      <c r="C278" s="12"/>
      <c r="D278" s="12" t="s">
        <v>476</v>
      </c>
      <c r="E278" s="12"/>
      <c r="F278" s="40"/>
      <c r="I278" s="13"/>
      <c r="J278" s="12"/>
      <c r="K278" s="12" t="s">
        <v>188</v>
      </c>
      <c r="L278" s="12"/>
      <c r="M278" s="23"/>
      <c r="N278" s="143">
        <v>126312353492</v>
      </c>
      <c r="O278" s="147"/>
      <c r="P278" s="143">
        <v>114374015062</v>
      </c>
      <c r="Q278" s="147"/>
      <c r="R278" s="1"/>
      <c r="U278" s="87">
        <v>80000000000</v>
      </c>
      <c r="V278" s="34"/>
      <c r="W278" s="88">
        <f t="shared" si="23"/>
        <v>20000000000</v>
      </c>
      <c r="X278" s="89">
        <f t="shared" si="24"/>
        <v>0</v>
      </c>
    </row>
    <row r="279" spans="2:24" ht="15" customHeight="1">
      <c r="B279" s="13"/>
      <c r="C279" s="12" t="s">
        <v>530</v>
      </c>
      <c r="D279" s="12"/>
      <c r="E279" s="12"/>
      <c r="F279" s="40"/>
      <c r="I279" s="13"/>
      <c r="J279" s="12" t="s">
        <v>253</v>
      </c>
      <c r="K279" s="12"/>
      <c r="L279" s="12"/>
      <c r="M279" s="23"/>
      <c r="N279" s="143"/>
      <c r="O279" s="147">
        <f>SUM(N280:N281)</f>
        <v>1366370770176</v>
      </c>
      <c r="P279" s="143"/>
      <c r="Q279" s="147">
        <v>1205078116120</v>
      </c>
      <c r="R279" s="1"/>
      <c r="U279" s="87">
        <v>50000000000</v>
      </c>
      <c r="V279" s="34"/>
      <c r="W279" s="88">
        <f t="shared" si="23"/>
        <v>50000000000</v>
      </c>
      <c r="X279" s="89">
        <f t="shared" si="24"/>
        <v>0</v>
      </c>
    </row>
    <row r="280" spans="2:24" ht="15" customHeight="1">
      <c r="B280" s="13"/>
      <c r="C280" s="12"/>
      <c r="D280" s="12" t="s">
        <v>531</v>
      </c>
      <c r="E280" s="12"/>
      <c r="F280" s="40"/>
      <c r="I280" s="13"/>
      <c r="J280" s="12"/>
      <c r="K280" s="12" t="s">
        <v>119</v>
      </c>
      <c r="L280" s="12"/>
      <c r="M280" s="23"/>
      <c r="N280" s="143">
        <v>839417240766</v>
      </c>
      <c r="O280" s="147"/>
      <c r="P280" s="143">
        <v>682778116120</v>
      </c>
      <c r="Q280" s="147"/>
      <c r="R280" s="1"/>
      <c r="U280" s="87">
        <v>245000000000</v>
      </c>
      <c r="V280" s="34"/>
      <c r="W280" s="88">
        <f t="shared" si="23"/>
        <v>83000000000</v>
      </c>
      <c r="X280" s="89">
        <f t="shared" si="24"/>
        <v>0</v>
      </c>
    </row>
    <row r="281" spans="2:24" ht="15" customHeight="1">
      <c r="B281" s="13"/>
      <c r="C281" s="12"/>
      <c r="D281" s="12" t="s">
        <v>532</v>
      </c>
      <c r="E281" s="12"/>
      <c r="F281" s="40"/>
      <c r="I281" s="13"/>
      <c r="J281" s="12"/>
      <c r="K281" s="12" t="s">
        <v>120</v>
      </c>
      <c r="L281" s="12"/>
      <c r="M281" s="23"/>
      <c r="N281" s="143">
        <v>526953529410</v>
      </c>
      <c r="O281" s="147"/>
      <c r="P281" s="143">
        <v>522300000000</v>
      </c>
      <c r="Q281" s="147"/>
      <c r="R281" s="1"/>
      <c r="U281" s="87">
        <v>198500000000</v>
      </c>
      <c r="V281" s="34"/>
      <c r="W281" s="88">
        <f t="shared" si="23"/>
        <v>-63500000000</v>
      </c>
      <c r="X281" s="89">
        <f t="shared" si="24"/>
        <v>0</v>
      </c>
    </row>
    <row r="282" spans="2:24" ht="15" customHeight="1">
      <c r="B282" s="13" t="s">
        <v>641</v>
      </c>
      <c r="C282" s="12"/>
      <c r="D282" s="12"/>
      <c r="E282" s="12"/>
      <c r="F282" s="40"/>
      <c r="I282" s="13" t="s">
        <v>640</v>
      </c>
      <c r="J282" s="12"/>
      <c r="K282" s="12"/>
      <c r="L282" s="12"/>
      <c r="M282" s="23"/>
      <c r="N282" s="143"/>
      <c r="O282" s="147">
        <f>SUM(O284,O286:O287,O283,O296)</f>
        <v>2768585447054</v>
      </c>
      <c r="P282" s="143"/>
      <c r="Q282" s="147">
        <v>670905053263</v>
      </c>
      <c r="R282" s="1"/>
      <c r="U282" s="87">
        <v>682778116120</v>
      </c>
      <c r="V282" s="34"/>
      <c r="W282" s="88">
        <f>IFERROR(N280-U282,0)</f>
        <v>156639124646</v>
      </c>
      <c r="X282" s="89">
        <f>IFERROR(O280-V282,0)</f>
        <v>0</v>
      </c>
    </row>
    <row r="283" spans="2:24" ht="15" customHeight="1">
      <c r="B283" s="13"/>
      <c r="C283" s="12" t="s">
        <v>205</v>
      </c>
      <c r="D283" s="12"/>
      <c r="E283" s="12"/>
      <c r="F283" s="40"/>
      <c r="I283" s="13"/>
      <c r="J283" s="12" t="s">
        <v>190</v>
      </c>
      <c r="K283" s="12"/>
      <c r="L283" s="12"/>
      <c r="M283" s="23"/>
      <c r="N283" s="143"/>
      <c r="O283" s="147">
        <v>0</v>
      </c>
      <c r="P283" s="143"/>
      <c r="Q283" s="147">
        <v>0</v>
      </c>
      <c r="R283" s="1"/>
      <c r="U283" s="87">
        <v>522300000000</v>
      </c>
      <c r="V283" s="34"/>
      <c r="W283" s="88">
        <f>IFERROR(N281-U283,0)</f>
        <v>4653529410</v>
      </c>
      <c r="X283" s="89">
        <f>IFERROR(O281-V283,0)</f>
        <v>0</v>
      </c>
    </row>
    <row r="284" spans="2:24" ht="15" customHeight="1">
      <c r="B284" s="13"/>
      <c r="C284" s="12" t="s">
        <v>533</v>
      </c>
      <c r="D284" s="12"/>
      <c r="E284" s="12"/>
      <c r="F284" s="40"/>
      <c r="I284" s="13"/>
      <c r="J284" s="12" t="s">
        <v>191</v>
      </c>
      <c r="K284" s="12"/>
      <c r="L284" s="12"/>
      <c r="M284" s="23"/>
      <c r="N284" s="143"/>
      <c r="O284" s="147">
        <f>SUM(N285)</f>
        <v>8002211332</v>
      </c>
      <c r="P284" s="143"/>
      <c r="Q284" s="147">
        <v>0</v>
      </c>
      <c r="R284" s="1"/>
      <c r="U284" s="87"/>
      <c r="V284" s="34"/>
      <c r="W284" s="88">
        <f>IFERROR(#REF!-U284,0)</f>
        <v>0</v>
      </c>
      <c r="X284" s="89">
        <f>IFERROR(#REF!-V284,0)</f>
        <v>0</v>
      </c>
    </row>
    <row r="285" spans="2:24" ht="15" customHeight="1">
      <c r="B285" s="13"/>
      <c r="C285" s="12"/>
      <c r="D285" s="12" t="s">
        <v>534</v>
      </c>
      <c r="E285" s="12"/>
      <c r="F285" s="40"/>
      <c r="I285" s="13"/>
      <c r="J285" s="12"/>
      <c r="K285" s="12" t="s">
        <v>122</v>
      </c>
      <c r="L285" s="12"/>
      <c r="M285" s="23"/>
      <c r="N285" s="143">
        <v>8002211332</v>
      </c>
      <c r="O285" s="147"/>
      <c r="P285" s="143">
        <v>0</v>
      </c>
      <c r="Q285" s="147"/>
      <c r="R285" s="1"/>
      <c r="U285" s="87"/>
      <c r="V285" s="34"/>
      <c r="W285" s="88">
        <f>IFERROR(#REF!-U285,0)</f>
        <v>0</v>
      </c>
      <c r="X285" s="89">
        <f>IFERROR(#REF!-V285,0)</f>
        <v>0</v>
      </c>
    </row>
    <row r="286" spans="2:24" ht="15" customHeight="1">
      <c r="B286" s="13"/>
      <c r="C286" s="12" t="s">
        <v>535</v>
      </c>
      <c r="D286" s="12"/>
      <c r="E286" s="12"/>
      <c r="F286" s="40"/>
      <c r="I286" s="13"/>
      <c r="J286" s="12" t="s">
        <v>192</v>
      </c>
      <c r="K286" s="12"/>
      <c r="L286" s="12"/>
      <c r="M286" s="23"/>
      <c r="N286" s="143"/>
      <c r="O286" s="147">
        <v>2708479658715</v>
      </c>
      <c r="P286" s="143"/>
      <c r="Q286" s="147">
        <v>624964826446</v>
      </c>
      <c r="R286" s="1"/>
      <c r="U286" s="87"/>
      <c r="V286" s="34">
        <v>670344737305</v>
      </c>
      <c r="W286" s="88">
        <f t="shared" si="23"/>
        <v>0</v>
      </c>
      <c r="X286" s="89">
        <f t="shared" si="24"/>
        <v>2098240709749</v>
      </c>
    </row>
    <row r="287" spans="2:24" ht="15" customHeight="1">
      <c r="B287" s="13"/>
      <c r="C287" s="12" t="s">
        <v>536</v>
      </c>
      <c r="D287" s="12"/>
      <c r="E287" s="12"/>
      <c r="F287" s="40"/>
      <c r="I287" s="13"/>
      <c r="J287" s="12" t="s">
        <v>193</v>
      </c>
      <c r="K287" s="12"/>
      <c r="L287" s="12"/>
      <c r="M287" s="23"/>
      <c r="N287" s="143"/>
      <c r="O287" s="147">
        <f>SUM(N288:N295)</f>
        <v>43977761956</v>
      </c>
      <c r="P287" s="143"/>
      <c r="Q287" s="147">
        <v>43989584079</v>
      </c>
      <c r="R287" s="1"/>
      <c r="U287" s="87"/>
      <c r="V287" s="34">
        <v>0</v>
      </c>
      <c r="W287" s="88">
        <f t="shared" si="23"/>
        <v>0</v>
      </c>
      <c r="X287" s="89">
        <f t="shared" si="24"/>
        <v>0</v>
      </c>
    </row>
    <row r="288" spans="2:24" ht="15" customHeight="1">
      <c r="B288" s="51"/>
      <c r="C288" s="52"/>
      <c r="D288" s="52" t="s">
        <v>123</v>
      </c>
      <c r="E288" s="52"/>
      <c r="F288" s="53"/>
      <c r="I288" s="13"/>
      <c r="J288" s="12"/>
      <c r="K288" s="12" t="s">
        <v>123</v>
      </c>
      <c r="L288" s="12"/>
      <c r="M288" s="23"/>
      <c r="N288" s="143">
        <v>284216509</v>
      </c>
      <c r="O288" s="147"/>
      <c r="P288" s="143">
        <v>561206540</v>
      </c>
      <c r="Q288" s="147"/>
      <c r="R288" s="1"/>
      <c r="U288" s="87"/>
      <c r="V288" s="34">
        <v>0</v>
      </c>
      <c r="W288" s="88">
        <f t="shared" si="23"/>
        <v>0</v>
      </c>
      <c r="X288" s="89">
        <f t="shared" si="24"/>
        <v>8002211332</v>
      </c>
    </row>
    <row r="289" spans="1:24" ht="15" customHeight="1">
      <c r="B289" s="51"/>
      <c r="C289" s="52"/>
      <c r="D289" s="52" t="s">
        <v>124</v>
      </c>
      <c r="E289" s="52"/>
      <c r="F289" s="53"/>
      <c r="I289" s="13"/>
      <c r="J289" s="12"/>
      <c r="K289" s="12" t="s">
        <v>124</v>
      </c>
      <c r="L289" s="12"/>
      <c r="M289" s="23"/>
      <c r="N289" s="143">
        <v>1196975615</v>
      </c>
      <c r="O289" s="147"/>
      <c r="P289" s="143">
        <v>1734290251</v>
      </c>
      <c r="Q289" s="147"/>
      <c r="R289" s="1"/>
      <c r="U289" s="87">
        <v>0</v>
      </c>
      <c r="V289" s="34"/>
      <c r="W289" s="88">
        <f t="shared" si="23"/>
        <v>8002211332</v>
      </c>
      <c r="X289" s="89">
        <f t="shared" si="24"/>
        <v>0</v>
      </c>
    </row>
    <row r="290" spans="1:24" ht="15" customHeight="1">
      <c r="B290" s="51"/>
      <c r="C290" s="52"/>
      <c r="D290" s="52" t="s">
        <v>125</v>
      </c>
      <c r="E290" s="52"/>
      <c r="F290" s="53"/>
      <c r="I290" s="13"/>
      <c r="J290" s="12"/>
      <c r="K290" s="12" t="s">
        <v>125</v>
      </c>
      <c r="L290" s="12"/>
      <c r="M290" s="23"/>
      <c r="N290" s="143">
        <v>4418761</v>
      </c>
      <c r="O290" s="147"/>
      <c r="P290" s="143">
        <v>10431270</v>
      </c>
      <c r="Q290" s="147"/>
      <c r="R290" s="1"/>
      <c r="U290" s="87"/>
      <c r="V290" s="34">
        <v>624833173855</v>
      </c>
      <c r="W290" s="88">
        <f t="shared" ref="W290:W319" si="25">IFERROR(N286-U290,0)</f>
        <v>0</v>
      </c>
      <c r="X290" s="89">
        <f t="shared" ref="X290:X319" si="26">IFERROR(O286-V290,0)</f>
        <v>2083646484860</v>
      </c>
    </row>
    <row r="291" spans="1:24" ht="15" customHeight="1">
      <c r="B291" s="51"/>
      <c r="C291" s="52"/>
      <c r="D291" s="52" t="s">
        <v>126</v>
      </c>
      <c r="E291" s="52"/>
      <c r="F291" s="53"/>
      <c r="I291" s="13"/>
      <c r="J291" s="12"/>
      <c r="K291" s="12" t="s">
        <v>126</v>
      </c>
      <c r="L291" s="12"/>
      <c r="M291" s="23"/>
      <c r="N291" s="143">
        <v>139689114</v>
      </c>
      <c r="O291" s="147"/>
      <c r="P291" s="143">
        <v>56254374</v>
      </c>
      <c r="Q291" s="147"/>
      <c r="R291" s="1"/>
      <c r="U291" s="87"/>
      <c r="V291" s="34">
        <v>43560920712</v>
      </c>
      <c r="W291" s="88">
        <f t="shared" si="25"/>
        <v>0</v>
      </c>
      <c r="X291" s="89">
        <f t="shared" si="26"/>
        <v>416841244</v>
      </c>
    </row>
    <row r="292" spans="1:24" ht="15" customHeight="1">
      <c r="B292" s="51"/>
      <c r="C292" s="52"/>
      <c r="D292" s="52" t="s">
        <v>127</v>
      </c>
      <c r="E292" s="52"/>
      <c r="F292" s="53"/>
      <c r="I292" s="13"/>
      <c r="J292" s="12"/>
      <c r="K292" s="12" t="s">
        <v>127</v>
      </c>
      <c r="L292" s="12"/>
      <c r="M292" s="23"/>
      <c r="N292" s="143">
        <v>35646032127</v>
      </c>
      <c r="O292" s="147"/>
      <c r="P292" s="143">
        <v>37081164902</v>
      </c>
      <c r="Q292" s="147"/>
      <c r="R292" s="1"/>
      <c r="U292" s="87">
        <v>561206540</v>
      </c>
      <c r="V292" s="34"/>
      <c r="W292" s="88">
        <f t="shared" si="25"/>
        <v>-276990031</v>
      </c>
      <c r="X292" s="89">
        <f t="shared" si="26"/>
        <v>0</v>
      </c>
    </row>
    <row r="293" spans="1:24" ht="15" customHeight="1">
      <c r="B293" s="51"/>
      <c r="C293" s="52"/>
      <c r="D293" s="52" t="s">
        <v>537</v>
      </c>
      <c r="E293" s="52"/>
      <c r="F293" s="53"/>
      <c r="I293" s="13"/>
      <c r="J293" s="12"/>
      <c r="K293" s="12" t="s">
        <v>155</v>
      </c>
      <c r="L293" s="12"/>
      <c r="M293" s="23"/>
      <c r="N293" s="143">
        <v>927408026</v>
      </c>
      <c r="O293" s="147"/>
      <c r="P293" s="143">
        <v>896920463</v>
      </c>
      <c r="Q293" s="147"/>
      <c r="R293" s="1"/>
      <c r="U293" s="87">
        <v>1734290251</v>
      </c>
      <c r="V293" s="34"/>
      <c r="W293" s="88">
        <f t="shared" si="25"/>
        <v>-537314636</v>
      </c>
      <c r="X293" s="89">
        <f t="shared" si="26"/>
        <v>0</v>
      </c>
    </row>
    <row r="294" spans="1:24" ht="15" customHeight="1">
      <c r="B294" s="51"/>
      <c r="C294" s="52"/>
      <c r="D294" s="52" t="s">
        <v>538</v>
      </c>
      <c r="E294" s="52"/>
      <c r="F294" s="53"/>
      <c r="G294" s="135"/>
      <c r="I294" s="13"/>
      <c r="J294" s="12"/>
      <c r="K294" s="12" t="s">
        <v>156</v>
      </c>
      <c r="L294" s="12"/>
      <c r="M294" s="23"/>
      <c r="N294" s="143">
        <v>63345284</v>
      </c>
      <c r="O294" s="147"/>
      <c r="P294" s="143">
        <v>40703711</v>
      </c>
      <c r="Q294" s="147"/>
      <c r="R294" s="1"/>
      <c r="U294" s="87">
        <v>10431270</v>
      </c>
      <c r="V294" s="34"/>
      <c r="W294" s="88">
        <f t="shared" si="25"/>
        <v>-6012509</v>
      </c>
      <c r="X294" s="89">
        <f t="shared" si="26"/>
        <v>0</v>
      </c>
    </row>
    <row r="295" spans="1:24" ht="15" customHeight="1">
      <c r="B295" s="51"/>
      <c r="C295" s="52"/>
      <c r="D295" s="52" t="s">
        <v>539</v>
      </c>
      <c r="E295" s="52"/>
      <c r="F295" s="53"/>
      <c r="G295" s="135"/>
      <c r="I295" s="13"/>
      <c r="J295" s="12"/>
      <c r="K295" s="12" t="s">
        <v>157</v>
      </c>
      <c r="L295" s="12"/>
      <c r="M295" s="23"/>
      <c r="N295" s="143">
        <v>5715676520</v>
      </c>
      <c r="O295" s="147"/>
      <c r="P295" s="143">
        <v>3608612568</v>
      </c>
      <c r="Q295" s="147"/>
      <c r="R295" s="1"/>
      <c r="U295" s="87">
        <v>56254374</v>
      </c>
      <c r="V295" s="34"/>
      <c r="W295" s="88">
        <f t="shared" si="25"/>
        <v>83434740</v>
      </c>
      <c r="X295" s="89">
        <f t="shared" si="26"/>
        <v>0</v>
      </c>
    </row>
    <row r="296" spans="1:24" ht="15" customHeight="1">
      <c r="B296" s="13"/>
      <c r="C296" s="12" t="s">
        <v>671</v>
      </c>
      <c r="D296" s="12"/>
      <c r="E296" s="12"/>
      <c r="F296" s="40"/>
      <c r="I296" s="13"/>
      <c r="J296" s="12" t="s">
        <v>661</v>
      </c>
      <c r="K296" s="12"/>
      <c r="L296" s="12"/>
      <c r="M296" s="23"/>
      <c r="N296" s="143"/>
      <c r="O296" s="147">
        <v>8125815051</v>
      </c>
      <c r="P296" s="143"/>
      <c r="Q296" s="147">
        <v>1950642738</v>
      </c>
      <c r="R296" s="1"/>
      <c r="U296" s="87">
        <v>37081164902</v>
      </c>
      <c r="V296" s="34"/>
      <c r="W296" s="88">
        <f t="shared" si="25"/>
        <v>-1435132775</v>
      </c>
      <c r="X296" s="89">
        <f t="shared" si="26"/>
        <v>0</v>
      </c>
    </row>
    <row r="297" spans="1:24" ht="15" customHeight="1">
      <c r="B297" s="13" t="s">
        <v>642</v>
      </c>
      <c r="C297" s="12"/>
      <c r="D297" s="12"/>
      <c r="E297" s="12"/>
      <c r="F297" s="40"/>
      <c r="I297" s="13" t="s">
        <v>582</v>
      </c>
      <c r="J297" s="12"/>
      <c r="K297" s="12"/>
      <c r="L297" s="12"/>
      <c r="M297" s="23"/>
      <c r="N297" s="143"/>
      <c r="O297" s="147">
        <f>SUM(O298:O301)</f>
        <v>5132679507</v>
      </c>
      <c r="P297" s="143"/>
      <c r="Q297" s="147">
        <v>2407405860</v>
      </c>
      <c r="R297" s="1"/>
      <c r="U297" s="87">
        <v>896920463</v>
      </c>
      <c r="V297" s="34"/>
      <c r="W297" s="88">
        <f t="shared" si="25"/>
        <v>30487563</v>
      </c>
      <c r="X297" s="89">
        <f t="shared" si="26"/>
        <v>0</v>
      </c>
    </row>
    <row r="298" spans="1:24" ht="15" customHeight="1">
      <c r="B298" s="13"/>
      <c r="C298" s="12" t="s">
        <v>540</v>
      </c>
      <c r="D298" s="12"/>
      <c r="E298" s="12"/>
      <c r="F298" s="40"/>
      <c r="I298" s="13"/>
      <c r="J298" s="12" t="s">
        <v>149</v>
      </c>
      <c r="K298" s="12"/>
      <c r="L298" s="12"/>
      <c r="M298" s="23"/>
      <c r="N298" s="143"/>
      <c r="O298" s="147">
        <v>618480328</v>
      </c>
      <c r="P298" s="143"/>
      <c r="Q298" s="147">
        <v>309526866</v>
      </c>
      <c r="R298" s="1"/>
      <c r="U298" s="87">
        <v>40703711</v>
      </c>
      <c r="V298" s="34"/>
      <c r="W298" s="88">
        <f t="shared" si="25"/>
        <v>22641573</v>
      </c>
      <c r="X298" s="89">
        <f t="shared" si="26"/>
        <v>0</v>
      </c>
    </row>
    <row r="299" spans="1:24" ht="15" customHeight="1">
      <c r="B299" s="13"/>
      <c r="C299" s="12" t="s">
        <v>541</v>
      </c>
      <c r="D299" s="12"/>
      <c r="E299" s="12"/>
      <c r="F299" s="40"/>
      <c r="I299" s="13"/>
      <c r="J299" s="12" t="s">
        <v>254</v>
      </c>
      <c r="K299" s="12"/>
      <c r="L299" s="12"/>
      <c r="M299" s="23"/>
      <c r="N299" s="143"/>
      <c r="O299" s="147">
        <v>3613160426</v>
      </c>
      <c r="P299" s="143"/>
      <c r="Q299" s="147">
        <v>1317395277</v>
      </c>
      <c r="R299" s="1"/>
      <c r="U299" s="87">
        <v>3179949201</v>
      </c>
      <c r="V299" s="34"/>
      <c r="W299" s="88">
        <f t="shared" si="25"/>
        <v>2535727319</v>
      </c>
      <c r="X299" s="89">
        <f t="shared" si="26"/>
        <v>0</v>
      </c>
    </row>
    <row r="300" spans="1:24" ht="15" customHeight="1">
      <c r="B300" s="13"/>
      <c r="C300" s="12" t="s">
        <v>542</v>
      </c>
      <c r="D300" s="12"/>
      <c r="E300" s="12"/>
      <c r="F300" s="40"/>
      <c r="I300" s="13"/>
      <c r="J300" s="12" t="s">
        <v>359</v>
      </c>
      <c r="K300" s="12"/>
      <c r="L300" s="12"/>
      <c r="M300" s="23"/>
      <c r="N300" s="143"/>
      <c r="O300" s="147">
        <v>237337009</v>
      </c>
      <c r="P300" s="143"/>
      <c r="Q300" s="147">
        <v>66502685</v>
      </c>
      <c r="R300" s="1"/>
      <c r="U300" s="87"/>
      <c r="V300" s="34">
        <v>1950642738</v>
      </c>
      <c r="W300" s="88">
        <f t="shared" si="25"/>
        <v>0</v>
      </c>
      <c r="X300" s="89">
        <f t="shared" si="26"/>
        <v>6175172313</v>
      </c>
    </row>
    <row r="301" spans="1:24" ht="15" customHeight="1">
      <c r="B301" s="13"/>
      <c r="C301" s="12" t="s">
        <v>680</v>
      </c>
      <c r="D301" s="12"/>
      <c r="E301" s="12"/>
      <c r="F301" s="40"/>
      <c r="I301" s="13"/>
      <c r="J301" s="12" t="s">
        <v>656</v>
      </c>
      <c r="K301" s="12"/>
      <c r="L301" s="12"/>
      <c r="M301" s="23"/>
      <c r="N301" s="143"/>
      <c r="O301" s="147">
        <v>663701744</v>
      </c>
      <c r="P301" s="143"/>
      <c r="Q301" s="147">
        <v>713981032</v>
      </c>
      <c r="R301" s="1"/>
      <c r="U301" s="87"/>
      <c r="V301" s="34">
        <v>2407405860</v>
      </c>
      <c r="W301" s="88">
        <f t="shared" si="25"/>
        <v>0</v>
      </c>
      <c r="X301" s="89">
        <f t="shared" si="26"/>
        <v>2725273647</v>
      </c>
    </row>
    <row r="302" spans="1:24" ht="15" customHeight="1">
      <c r="B302" s="13" t="s">
        <v>643</v>
      </c>
      <c r="C302" s="12"/>
      <c r="D302" s="12"/>
      <c r="E302" s="12"/>
      <c r="F302" s="40"/>
      <c r="I302" s="13" t="s">
        <v>583</v>
      </c>
      <c r="J302" s="12"/>
      <c r="K302" s="12"/>
      <c r="L302" s="12"/>
      <c r="M302" s="23"/>
      <c r="N302" s="143"/>
      <c r="O302" s="147">
        <f>SUM(O303:O304)</f>
        <v>10801756895</v>
      </c>
      <c r="P302" s="143"/>
      <c r="Q302" s="147">
        <v>12509440076</v>
      </c>
      <c r="R302" s="1"/>
      <c r="U302" s="87"/>
      <c r="V302" s="34">
        <v>309526866</v>
      </c>
      <c r="W302" s="88">
        <f t="shared" si="25"/>
        <v>0</v>
      </c>
      <c r="X302" s="89">
        <f t="shared" si="26"/>
        <v>308953462</v>
      </c>
    </row>
    <row r="303" spans="1:24" ht="15" customHeight="1">
      <c r="B303" s="13"/>
      <c r="C303" s="12" t="s">
        <v>543</v>
      </c>
      <c r="D303" s="12"/>
      <c r="E303" s="12"/>
      <c r="F303" s="40"/>
      <c r="I303" s="13"/>
      <c r="J303" s="12" t="s">
        <v>121</v>
      </c>
      <c r="K303" s="12"/>
      <c r="L303" s="12"/>
      <c r="M303" s="23"/>
      <c r="N303" s="143"/>
      <c r="O303" s="147">
        <v>9819747614</v>
      </c>
      <c r="P303" s="143"/>
      <c r="Q303" s="147">
        <v>11246643066</v>
      </c>
      <c r="R303" s="1"/>
      <c r="U303" s="87"/>
      <c r="V303" s="34">
        <v>1317395277</v>
      </c>
      <c r="W303" s="88">
        <f t="shared" si="25"/>
        <v>0</v>
      </c>
      <c r="X303" s="89">
        <f t="shared" si="26"/>
        <v>2295765149</v>
      </c>
    </row>
    <row r="304" spans="1:24" ht="15" customHeight="1">
      <c r="A304" s="32"/>
      <c r="B304" s="13"/>
      <c r="C304" s="12" t="s">
        <v>544</v>
      </c>
      <c r="D304" s="12"/>
      <c r="E304" s="12"/>
      <c r="F304" s="40"/>
      <c r="I304" s="13"/>
      <c r="J304" s="12" t="s">
        <v>255</v>
      </c>
      <c r="K304" s="12"/>
      <c r="L304" s="12"/>
      <c r="M304" s="23"/>
      <c r="N304" s="143"/>
      <c r="O304" s="147">
        <v>982009281</v>
      </c>
      <c r="P304" s="143"/>
      <c r="Q304" s="147">
        <v>1262797010</v>
      </c>
      <c r="R304" s="1"/>
      <c r="U304" s="87"/>
      <c r="V304" s="34">
        <v>66502685</v>
      </c>
      <c r="W304" s="88">
        <f t="shared" si="25"/>
        <v>0</v>
      </c>
      <c r="X304" s="89">
        <f t="shared" si="26"/>
        <v>170834324</v>
      </c>
    </row>
    <row r="305" spans="2:24" ht="15" customHeight="1">
      <c r="B305" s="13" t="s">
        <v>645</v>
      </c>
      <c r="C305" s="12"/>
      <c r="D305" s="12"/>
      <c r="E305" s="12"/>
      <c r="F305" s="40"/>
      <c r="I305" s="13" t="s">
        <v>644</v>
      </c>
      <c r="J305" s="12"/>
      <c r="K305" s="12"/>
      <c r="L305" s="12"/>
      <c r="M305" s="23"/>
      <c r="N305" s="143"/>
      <c r="O305" s="147">
        <f>SUM(O306:O309)</f>
        <v>9528946721</v>
      </c>
      <c r="P305" s="143"/>
      <c r="Q305" s="147">
        <v>7762239106</v>
      </c>
      <c r="R305" s="1"/>
      <c r="U305" s="87"/>
      <c r="V305" s="34">
        <v>713981032</v>
      </c>
      <c r="W305" s="88">
        <f t="shared" si="25"/>
        <v>0</v>
      </c>
      <c r="X305" s="89">
        <f t="shared" si="26"/>
        <v>-50279288</v>
      </c>
    </row>
    <row r="306" spans="2:24" ht="15" customHeight="1">
      <c r="B306" s="13"/>
      <c r="C306" s="12" t="s">
        <v>545</v>
      </c>
      <c r="D306" s="12"/>
      <c r="E306" s="12"/>
      <c r="F306" s="40"/>
      <c r="I306" s="13"/>
      <c r="J306" s="12" t="s">
        <v>184</v>
      </c>
      <c r="K306" s="12"/>
      <c r="L306" s="12"/>
      <c r="M306" s="23"/>
      <c r="N306" s="143"/>
      <c r="O306" s="147">
        <v>0</v>
      </c>
      <c r="P306" s="143"/>
      <c r="Q306" s="147"/>
      <c r="R306" s="1"/>
      <c r="U306" s="87"/>
      <c r="V306" s="34">
        <v>12509440076</v>
      </c>
      <c r="W306" s="88">
        <f t="shared" si="25"/>
        <v>0</v>
      </c>
      <c r="X306" s="89">
        <f t="shared" si="26"/>
        <v>-1707683181</v>
      </c>
    </row>
    <row r="307" spans="2:24" ht="15" customHeight="1">
      <c r="B307" s="13"/>
      <c r="C307" s="12" t="s">
        <v>409</v>
      </c>
      <c r="D307" s="12"/>
      <c r="E307" s="12"/>
      <c r="F307" s="40"/>
      <c r="I307" s="13"/>
      <c r="J307" s="12" t="s">
        <v>185</v>
      </c>
      <c r="K307" s="12"/>
      <c r="L307" s="12"/>
      <c r="M307" s="23"/>
      <c r="N307" s="143"/>
      <c r="O307" s="147">
        <v>4729609399</v>
      </c>
      <c r="P307" s="143"/>
      <c r="Q307" s="147">
        <v>3969661574</v>
      </c>
      <c r="R307" s="1"/>
      <c r="U307" s="87"/>
      <c r="V307" s="34">
        <v>11246643066</v>
      </c>
      <c r="W307" s="88">
        <f t="shared" si="25"/>
        <v>0</v>
      </c>
      <c r="X307" s="89">
        <f t="shared" si="26"/>
        <v>-1426895452</v>
      </c>
    </row>
    <row r="308" spans="2:24" ht="15" customHeight="1">
      <c r="B308" s="13"/>
      <c r="C308" s="12" t="s">
        <v>546</v>
      </c>
      <c r="D308" s="12"/>
      <c r="E308" s="12"/>
      <c r="F308" s="40"/>
      <c r="I308" s="13"/>
      <c r="J308" s="12" t="s">
        <v>584</v>
      </c>
      <c r="K308" s="12"/>
      <c r="L308" s="12"/>
      <c r="M308" s="23"/>
      <c r="N308" s="143"/>
      <c r="O308" s="147">
        <v>3534697985</v>
      </c>
      <c r="P308" s="143"/>
      <c r="Q308" s="147">
        <v>2694664999</v>
      </c>
      <c r="R308" s="1"/>
      <c r="U308" s="87"/>
      <c r="V308" s="34"/>
      <c r="W308" s="88">
        <f>IFERROR(N306-U308,0)</f>
        <v>0</v>
      </c>
      <c r="X308" s="89">
        <f>IFERROR(O306-V308,0)</f>
        <v>0</v>
      </c>
    </row>
    <row r="309" spans="2:24" ht="15" customHeight="1">
      <c r="B309" s="13"/>
      <c r="C309" s="12" t="s">
        <v>681</v>
      </c>
      <c r="D309" s="12"/>
      <c r="E309" s="12"/>
      <c r="F309" s="40"/>
      <c r="I309" s="13"/>
      <c r="J309" s="12" t="s">
        <v>662</v>
      </c>
      <c r="K309" s="12"/>
      <c r="L309" s="12"/>
      <c r="M309" s="23"/>
      <c r="N309" s="143"/>
      <c r="O309" s="147">
        <f>SUM(N310:N316)</f>
        <v>1264639337</v>
      </c>
      <c r="P309" s="143"/>
      <c r="Q309" s="147">
        <v>1097912533</v>
      </c>
      <c r="R309" s="1"/>
      <c r="U309" s="87"/>
      <c r="V309" s="34">
        <v>2939373373</v>
      </c>
      <c r="W309" s="88">
        <f>IFERROR(N307-U309,0)</f>
        <v>0</v>
      </c>
      <c r="X309" s="89">
        <f>IFERROR(O307-V309,0)</f>
        <v>1790236026</v>
      </c>
    </row>
    <row r="310" spans="2:24" ht="15" customHeight="1">
      <c r="B310" s="51"/>
      <c r="C310" s="52"/>
      <c r="D310" s="52" t="s">
        <v>128</v>
      </c>
      <c r="E310" s="52"/>
      <c r="F310" s="53"/>
      <c r="I310" s="13"/>
      <c r="J310" s="12"/>
      <c r="K310" s="12" t="s">
        <v>128</v>
      </c>
      <c r="L310" s="12"/>
      <c r="M310" s="23"/>
      <c r="N310" s="143">
        <v>191303040</v>
      </c>
      <c r="O310" s="147"/>
      <c r="P310" s="143">
        <v>180084650</v>
      </c>
      <c r="Q310" s="147"/>
      <c r="R310" s="1"/>
      <c r="U310" s="87"/>
      <c r="V310" s="34">
        <v>0</v>
      </c>
      <c r="W310" s="88">
        <f>IFERROR(#REF!-U310,0)</f>
        <v>0</v>
      </c>
      <c r="X310" s="89">
        <f>IFERROR(#REF!-V310,0)</f>
        <v>0</v>
      </c>
    </row>
    <row r="311" spans="2:24" ht="15" customHeight="1">
      <c r="B311" s="51"/>
      <c r="C311" s="52"/>
      <c r="D311" s="52" t="s">
        <v>129</v>
      </c>
      <c r="E311" s="52"/>
      <c r="F311" s="53"/>
      <c r="I311" s="13"/>
      <c r="J311" s="12"/>
      <c r="K311" s="12" t="s">
        <v>129</v>
      </c>
      <c r="L311" s="12"/>
      <c r="M311" s="23"/>
      <c r="N311" s="143">
        <v>469379069</v>
      </c>
      <c r="O311" s="147"/>
      <c r="P311" s="143">
        <v>377937389</v>
      </c>
      <c r="Q311" s="147"/>
      <c r="R311" s="1"/>
      <c r="U311" s="87">
        <v>0</v>
      </c>
      <c r="V311" s="34"/>
      <c r="W311" s="88">
        <f>IFERROR(#REF!-U311,0)</f>
        <v>0</v>
      </c>
      <c r="X311" s="89">
        <f>IFERROR(#REF!-V311,0)</f>
        <v>0</v>
      </c>
    </row>
    <row r="312" spans="2:24" ht="15" customHeight="1">
      <c r="B312" s="51"/>
      <c r="C312" s="52"/>
      <c r="D312" s="52" t="s">
        <v>130</v>
      </c>
      <c r="E312" s="52"/>
      <c r="F312" s="53"/>
      <c r="I312" s="13"/>
      <c r="J312" s="12"/>
      <c r="K312" s="12" t="s">
        <v>130</v>
      </c>
      <c r="L312" s="12"/>
      <c r="M312" s="23"/>
      <c r="N312" s="143">
        <v>514268190</v>
      </c>
      <c r="O312" s="147"/>
      <c r="P312" s="143">
        <v>234476640</v>
      </c>
      <c r="Q312" s="147"/>
      <c r="R312" s="1"/>
      <c r="U312" s="87"/>
      <c r="V312" s="34">
        <v>2694664999</v>
      </c>
      <c r="W312" s="88">
        <f t="shared" si="25"/>
        <v>0</v>
      </c>
      <c r="X312" s="89">
        <f t="shared" si="26"/>
        <v>840032986</v>
      </c>
    </row>
    <row r="313" spans="2:24" ht="15" customHeight="1">
      <c r="B313" s="51"/>
      <c r="C313" s="52"/>
      <c r="D313" s="52" t="s">
        <v>131</v>
      </c>
      <c r="E313" s="52"/>
      <c r="F313" s="53"/>
      <c r="I313" s="13"/>
      <c r="J313" s="12"/>
      <c r="K313" s="12" t="s">
        <v>131</v>
      </c>
      <c r="L313" s="12"/>
      <c r="M313" s="23"/>
      <c r="N313" s="143">
        <v>14620000</v>
      </c>
      <c r="O313" s="147"/>
      <c r="P313" s="143">
        <v>12960000</v>
      </c>
      <c r="Q313" s="147"/>
      <c r="R313" s="1"/>
      <c r="U313" s="87"/>
      <c r="V313" s="34">
        <v>984198413</v>
      </c>
      <c r="W313" s="88">
        <f t="shared" si="25"/>
        <v>0</v>
      </c>
      <c r="X313" s="89">
        <f t="shared" si="26"/>
        <v>280440924</v>
      </c>
    </row>
    <row r="314" spans="2:24" ht="15" customHeight="1">
      <c r="B314" s="51"/>
      <c r="C314" s="52"/>
      <c r="D314" s="52" t="s">
        <v>208</v>
      </c>
      <c r="E314" s="52"/>
      <c r="F314" s="53"/>
      <c r="I314" s="13"/>
      <c r="J314" s="12"/>
      <c r="K314" s="12" t="s">
        <v>194</v>
      </c>
      <c r="L314" s="12"/>
      <c r="M314" s="23"/>
      <c r="N314" s="143">
        <v>2126400</v>
      </c>
      <c r="O314" s="147"/>
      <c r="P314" s="143">
        <v>1501200</v>
      </c>
      <c r="Q314" s="147"/>
      <c r="R314" s="1"/>
      <c r="U314" s="87">
        <v>180084650</v>
      </c>
      <c r="V314" s="34"/>
      <c r="W314" s="88">
        <f t="shared" si="25"/>
        <v>11218390</v>
      </c>
      <c r="X314" s="89">
        <f t="shared" si="26"/>
        <v>0</v>
      </c>
    </row>
    <row r="315" spans="2:24" ht="15" customHeight="1">
      <c r="B315" s="51"/>
      <c r="C315" s="52"/>
      <c r="D315" s="52" t="s">
        <v>206</v>
      </c>
      <c r="E315" s="52"/>
      <c r="F315" s="53"/>
      <c r="I315" s="13"/>
      <c r="J315" s="12"/>
      <c r="K315" s="12" t="s">
        <v>207</v>
      </c>
      <c r="L315" s="12"/>
      <c r="M315" s="23"/>
      <c r="N315" s="143">
        <v>72922738</v>
      </c>
      <c r="O315" s="147"/>
      <c r="P315" s="143">
        <v>290941854</v>
      </c>
      <c r="Q315" s="147"/>
      <c r="R315" s="1"/>
      <c r="U315" s="87">
        <v>377937389</v>
      </c>
      <c r="V315" s="34"/>
      <c r="W315" s="88">
        <f t="shared" si="25"/>
        <v>91441680</v>
      </c>
      <c r="X315" s="89">
        <f t="shared" si="26"/>
        <v>0</v>
      </c>
    </row>
    <row r="316" spans="2:24" ht="15" customHeight="1">
      <c r="B316" s="51"/>
      <c r="C316" s="52"/>
      <c r="D316" s="52" t="s">
        <v>570</v>
      </c>
      <c r="E316" s="52"/>
      <c r="F316" s="53"/>
      <c r="I316" s="13"/>
      <c r="J316" s="12"/>
      <c r="K316" s="12" t="s">
        <v>570</v>
      </c>
      <c r="L316" s="12"/>
      <c r="M316" s="23"/>
      <c r="N316" s="143">
        <v>19900</v>
      </c>
      <c r="O316" s="147"/>
      <c r="P316" s="143">
        <v>10800</v>
      </c>
      <c r="Q316" s="147"/>
      <c r="R316" s="1"/>
      <c r="U316" s="87">
        <v>234476640</v>
      </c>
      <c r="V316" s="34"/>
      <c r="W316" s="88">
        <f t="shared" si="25"/>
        <v>279791550</v>
      </c>
      <c r="X316" s="89">
        <f t="shared" si="26"/>
        <v>0</v>
      </c>
    </row>
    <row r="317" spans="2:24" ht="15" customHeight="1">
      <c r="B317" s="13" t="s">
        <v>547</v>
      </c>
      <c r="C317" s="12"/>
      <c r="D317" s="12"/>
      <c r="E317" s="12"/>
      <c r="F317" s="40"/>
      <c r="I317" s="13" t="s">
        <v>132</v>
      </c>
      <c r="J317" s="12"/>
      <c r="K317" s="12"/>
      <c r="L317" s="12"/>
      <c r="M317" s="23"/>
      <c r="N317" s="143"/>
      <c r="O317" s="147">
        <f>SUM(O214,O269,O282,O297,O302,O305,O252)</f>
        <v>7244642059384</v>
      </c>
      <c r="P317" s="143"/>
      <c r="Q317" s="147">
        <v>4033989276818</v>
      </c>
      <c r="R317" s="1"/>
      <c r="U317" s="87">
        <v>12960000</v>
      </c>
      <c r="V317" s="34"/>
      <c r="W317" s="88">
        <f t="shared" si="25"/>
        <v>1660000</v>
      </c>
      <c r="X317" s="89">
        <f t="shared" si="26"/>
        <v>0</v>
      </c>
    </row>
    <row r="318" spans="2:24" ht="15" customHeight="1">
      <c r="B318" s="13" t="s">
        <v>548</v>
      </c>
      <c r="C318" s="12"/>
      <c r="D318" s="12"/>
      <c r="E318" s="12"/>
      <c r="F318" s="40"/>
      <c r="I318" s="13" t="s">
        <v>133</v>
      </c>
      <c r="J318" s="12"/>
      <c r="K318" s="12"/>
      <c r="L318" s="12"/>
      <c r="M318" s="23"/>
      <c r="N318" s="143"/>
      <c r="O318" s="147"/>
      <c r="P318" s="143"/>
      <c r="Q318" s="147"/>
      <c r="R318" s="1"/>
      <c r="U318" s="87">
        <v>1501200</v>
      </c>
      <c r="V318" s="34"/>
      <c r="W318" s="88">
        <f t="shared" si="25"/>
        <v>625200</v>
      </c>
      <c r="X318" s="89">
        <f t="shared" si="26"/>
        <v>0</v>
      </c>
    </row>
    <row r="319" spans="2:24" ht="15" customHeight="1">
      <c r="B319" s="13" t="s">
        <v>549</v>
      </c>
      <c r="C319" s="12"/>
      <c r="D319" s="12"/>
      <c r="E319" s="12"/>
      <c r="F319" s="40"/>
      <c r="I319" s="13" t="s">
        <v>201</v>
      </c>
      <c r="J319" s="12"/>
      <c r="K319" s="12"/>
      <c r="L319" s="12"/>
      <c r="M319" s="23"/>
      <c r="N319" s="143"/>
      <c r="O319" s="147">
        <f>SUM(O320:O321)</f>
        <v>335114900000</v>
      </c>
      <c r="P319" s="143"/>
      <c r="Q319" s="147">
        <v>277405950000</v>
      </c>
      <c r="R319" s="1"/>
      <c r="U319" s="87">
        <v>177233534</v>
      </c>
      <c r="V319" s="34"/>
      <c r="W319" s="88">
        <f t="shared" si="25"/>
        <v>-104310796</v>
      </c>
      <c r="X319" s="89">
        <f t="shared" si="26"/>
        <v>0</v>
      </c>
    </row>
    <row r="320" spans="2:24" ht="15" customHeight="1">
      <c r="B320" s="13"/>
      <c r="C320" s="12" t="s">
        <v>550</v>
      </c>
      <c r="D320" s="12"/>
      <c r="E320" s="12"/>
      <c r="F320" s="40"/>
      <c r="I320" s="13"/>
      <c r="J320" s="12" t="s">
        <v>134</v>
      </c>
      <c r="K320" s="12"/>
      <c r="L320" s="12"/>
      <c r="M320" s="23"/>
      <c r="N320" s="143"/>
      <c r="O320" s="147">
        <v>277405950000</v>
      </c>
      <c r="P320" s="143"/>
      <c r="Q320" s="147">
        <v>277405950000</v>
      </c>
      <c r="R320" s="1"/>
      <c r="U320" s="87">
        <v>5000</v>
      </c>
      <c r="V320" s="34"/>
      <c r="W320" s="88">
        <f t="shared" ref="W320:W338" si="27">IFERROR(N316-U320,0)</f>
        <v>14900</v>
      </c>
      <c r="X320" s="89">
        <f t="shared" ref="X320:X338" si="28">IFERROR(O316-V320,0)</f>
        <v>0</v>
      </c>
    </row>
    <row r="321" spans="1:24" ht="15" customHeight="1">
      <c r="B321" s="13"/>
      <c r="C321" s="12" t="s">
        <v>934</v>
      </c>
      <c r="D321" s="12"/>
      <c r="E321" s="12"/>
      <c r="F321" s="40"/>
      <c r="I321" s="13"/>
      <c r="J321" s="12" t="s">
        <v>932</v>
      </c>
      <c r="K321" s="12"/>
      <c r="L321" s="12"/>
      <c r="M321" s="23"/>
      <c r="N321" s="143"/>
      <c r="O321" s="147">
        <v>57708950000</v>
      </c>
      <c r="P321" s="143"/>
      <c r="Q321" s="147"/>
      <c r="R321" s="1"/>
      <c r="U321" s="87"/>
      <c r="V321" s="34"/>
      <c r="W321" s="88"/>
      <c r="X321" s="89"/>
    </row>
    <row r="322" spans="1:24" ht="15" customHeight="1">
      <c r="B322" s="13" t="s">
        <v>551</v>
      </c>
      <c r="C322" s="12"/>
      <c r="D322" s="12"/>
      <c r="E322" s="12"/>
      <c r="F322" s="40"/>
      <c r="I322" s="13" t="s">
        <v>202</v>
      </c>
      <c r="J322" s="12"/>
      <c r="K322" s="12"/>
      <c r="L322" s="12"/>
      <c r="M322" s="23"/>
      <c r="N322" s="143"/>
      <c r="O322" s="147">
        <f>SUM(O323:O325)</f>
        <v>70096043647</v>
      </c>
      <c r="P322" s="143"/>
      <c r="Q322" s="147">
        <v>9767358387</v>
      </c>
      <c r="R322" s="1"/>
      <c r="U322" s="87"/>
      <c r="V322" s="34">
        <v>4020438014982</v>
      </c>
      <c r="W322" s="88">
        <f t="shared" ref="W322:X325" si="29">IFERROR(N317-U322,0)</f>
        <v>0</v>
      </c>
      <c r="X322" s="89">
        <f t="shared" si="29"/>
        <v>3224204044402</v>
      </c>
    </row>
    <row r="323" spans="1:24" ht="15" customHeight="1">
      <c r="B323" s="13"/>
      <c r="C323" s="12" t="s">
        <v>552</v>
      </c>
      <c r="D323" s="12"/>
      <c r="E323" s="12"/>
      <c r="F323" s="40"/>
      <c r="I323" s="13"/>
      <c r="J323" s="12" t="s">
        <v>135</v>
      </c>
      <c r="K323" s="12"/>
      <c r="L323" s="12"/>
      <c r="M323" s="23"/>
      <c r="N323" s="143"/>
      <c r="O323" s="147">
        <v>70091441833</v>
      </c>
      <c r="P323" s="143"/>
      <c r="Q323" s="147">
        <v>9762756573</v>
      </c>
      <c r="R323" s="1"/>
      <c r="U323" s="87"/>
      <c r="V323" s="34"/>
      <c r="W323" s="88">
        <f t="shared" si="29"/>
        <v>0</v>
      </c>
      <c r="X323" s="89">
        <f t="shared" si="29"/>
        <v>0</v>
      </c>
    </row>
    <row r="324" spans="1:24" ht="15" customHeight="1">
      <c r="B324" s="13"/>
      <c r="C324" s="12" t="s">
        <v>553</v>
      </c>
      <c r="D324" s="12"/>
      <c r="E324" s="12"/>
      <c r="F324" s="40"/>
      <c r="I324" s="13"/>
      <c r="J324" s="12" t="s">
        <v>136</v>
      </c>
      <c r="K324" s="12"/>
      <c r="L324" s="12"/>
      <c r="M324" s="23"/>
      <c r="N324" s="143"/>
      <c r="O324" s="147">
        <v>1505390</v>
      </c>
      <c r="P324" s="143"/>
      <c r="Q324" s="147">
        <v>1505390</v>
      </c>
      <c r="R324" s="1"/>
      <c r="U324" s="87"/>
      <c r="V324" s="34">
        <v>277405950000</v>
      </c>
      <c r="W324" s="88">
        <f t="shared" si="29"/>
        <v>0</v>
      </c>
      <c r="X324" s="89">
        <f t="shared" si="29"/>
        <v>57708950000</v>
      </c>
    </row>
    <row r="325" spans="1:24" ht="15" customHeight="1">
      <c r="B325" s="13"/>
      <c r="C325" s="12" t="s">
        <v>554</v>
      </c>
      <c r="D325" s="12"/>
      <c r="E325" s="12"/>
      <c r="F325" s="40"/>
      <c r="I325" s="13"/>
      <c r="J325" s="12" t="s">
        <v>137</v>
      </c>
      <c r="K325" s="12"/>
      <c r="L325" s="12"/>
      <c r="M325" s="23"/>
      <c r="N325" s="143"/>
      <c r="O325" s="147">
        <v>3096424</v>
      </c>
      <c r="P325" s="143"/>
      <c r="Q325" s="147">
        <v>3096424</v>
      </c>
      <c r="R325" s="1"/>
      <c r="U325" s="87"/>
      <c r="V325" s="34">
        <v>277405950000</v>
      </c>
      <c r="W325" s="88">
        <f t="shared" si="29"/>
        <v>0</v>
      </c>
      <c r="X325" s="89">
        <f t="shared" si="29"/>
        <v>0</v>
      </c>
    </row>
    <row r="326" spans="1:24" ht="15" customHeight="1">
      <c r="B326" s="13" t="s">
        <v>555</v>
      </c>
      <c r="C326" s="12"/>
      <c r="D326" s="12"/>
      <c r="E326" s="12"/>
      <c r="F326" s="40"/>
      <c r="I326" s="13" t="s">
        <v>203</v>
      </c>
      <c r="J326" s="12"/>
      <c r="K326" s="12"/>
      <c r="L326" s="12"/>
      <c r="M326" s="23"/>
      <c r="N326" s="143"/>
      <c r="O326" s="147">
        <f>SUM(O327)</f>
        <v>-46549638620</v>
      </c>
      <c r="P326" s="143"/>
      <c r="Q326" s="147">
        <v>-46549638620</v>
      </c>
      <c r="R326" s="1"/>
      <c r="U326" s="87"/>
      <c r="V326" s="34">
        <v>9767358387</v>
      </c>
      <c r="W326" s="88">
        <f t="shared" si="27"/>
        <v>0</v>
      </c>
      <c r="X326" s="89">
        <f t="shared" si="28"/>
        <v>60328685260</v>
      </c>
    </row>
    <row r="327" spans="1:24" ht="15" customHeight="1">
      <c r="B327" s="13"/>
      <c r="C327" s="12" t="s">
        <v>556</v>
      </c>
      <c r="D327" s="12"/>
      <c r="E327" s="12"/>
      <c r="F327" s="40"/>
      <c r="I327" s="13"/>
      <c r="J327" s="12" t="s">
        <v>138</v>
      </c>
      <c r="K327" s="12"/>
      <c r="L327" s="12"/>
      <c r="M327" s="23"/>
      <c r="N327" s="143"/>
      <c r="O327" s="147">
        <v>-46549638620</v>
      </c>
      <c r="P327" s="143"/>
      <c r="Q327" s="147">
        <v>-46549638620</v>
      </c>
      <c r="R327" s="1"/>
      <c r="U327" s="87"/>
      <c r="V327" s="34">
        <v>9762756573</v>
      </c>
      <c r="W327" s="88">
        <f t="shared" si="27"/>
        <v>0</v>
      </c>
      <c r="X327" s="89">
        <f t="shared" si="28"/>
        <v>60328685260</v>
      </c>
    </row>
    <row r="328" spans="1:24" ht="15" customHeight="1">
      <c r="B328" s="13" t="s">
        <v>410</v>
      </c>
      <c r="C328" s="12"/>
      <c r="D328" s="12"/>
      <c r="E328" s="12"/>
      <c r="F328" s="40"/>
      <c r="G328" s="32"/>
      <c r="H328" s="32"/>
      <c r="I328" s="13" t="s">
        <v>585</v>
      </c>
      <c r="J328" s="12"/>
      <c r="K328" s="12"/>
      <c r="L328" s="12"/>
      <c r="M328" s="23"/>
      <c r="N328" s="143"/>
      <c r="O328" s="147">
        <f>SUM(O329:O331)</f>
        <v>299401160010</v>
      </c>
      <c r="P328" s="143"/>
      <c r="Q328" s="147">
        <v>273376790549</v>
      </c>
      <c r="R328" s="1"/>
      <c r="U328" s="87"/>
      <c r="V328" s="34">
        <v>1505390</v>
      </c>
      <c r="W328" s="88">
        <f t="shared" si="27"/>
        <v>0</v>
      </c>
      <c r="X328" s="89">
        <f t="shared" si="28"/>
        <v>0</v>
      </c>
    </row>
    <row r="329" spans="1:24" ht="15" customHeight="1">
      <c r="B329" s="13"/>
      <c r="C329" s="12" t="s">
        <v>411</v>
      </c>
      <c r="D329" s="12"/>
      <c r="E329" s="12"/>
      <c r="F329" s="40"/>
      <c r="I329" s="13"/>
      <c r="J329" s="12" t="s">
        <v>139</v>
      </c>
      <c r="K329" s="12"/>
      <c r="L329" s="12"/>
      <c r="M329" s="23"/>
      <c r="N329" s="143"/>
      <c r="O329" s="147">
        <v>9772031440</v>
      </c>
      <c r="P329" s="143"/>
      <c r="Q329" s="147">
        <v>8033035066</v>
      </c>
      <c r="R329" s="1"/>
      <c r="U329" s="87"/>
      <c r="V329" s="34">
        <v>3096424</v>
      </c>
      <c r="W329" s="88">
        <f t="shared" si="27"/>
        <v>0</v>
      </c>
      <c r="X329" s="89">
        <f t="shared" si="28"/>
        <v>0</v>
      </c>
    </row>
    <row r="330" spans="1:24" ht="15" customHeight="1">
      <c r="B330" s="13"/>
      <c r="C330" s="12" t="s">
        <v>557</v>
      </c>
      <c r="D330" s="12"/>
      <c r="E330" s="12"/>
      <c r="F330" s="40"/>
      <c r="I330" s="13"/>
      <c r="J330" s="12" t="s">
        <v>140</v>
      </c>
      <c r="K330" s="12"/>
      <c r="L330" s="12"/>
      <c r="M330" s="23"/>
      <c r="N330" s="143"/>
      <c r="O330" s="153">
        <v>2778104923</v>
      </c>
      <c r="P330" s="143"/>
      <c r="Q330" s="153">
        <v>3637917734</v>
      </c>
      <c r="R330" s="1"/>
      <c r="U330" s="87"/>
      <c r="V330" s="34">
        <v>-46549638620</v>
      </c>
      <c r="W330" s="88">
        <f t="shared" si="27"/>
        <v>0</v>
      </c>
      <c r="X330" s="89">
        <f t="shared" si="28"/>
        <v>0</v>
      </c>
    </row>
    <row r="331" spans="1:24" ht="15" customHeight="1">
      <c r="A331" s="32"/>
      <c r="B331" s="13"/>
      <c r="C331" s="12" t="s">
        <v>558</v>
      </c>
      <c r="D331" s="12"/>
      <c r="E331" s="12"/>
      <c r="F331" s="40"/>
      <c r="I331" s="13"/>
      <c r="J331" s="12" t="s">
        <v>256</v>
      </c>
      <c r="K331" s="12"/>
      <c r="L331" s="12"/>
      <c r="M331" s="23"/>
      <c r="N331" s="143"/>
      <c r="O331" s="147">
        <v>286851023647</v>
      </c>
      <c r="P331" s="143"/>
      <c r="Q331" s="147">
        <v>261705837749</v>
      </c>
      <c r="R331" s="1"/>
      <c r="U331" s="87"/>
      <c r="V331" s="34">
        <v>-46549638620</v>
      </c>
      <c r="W331" s="88">
        <f t="shared" si="27"/>
        <v>0</v>
      </c>
      <c r="X331" s="89">
        <f t="shared" si="28"/>
        <v>0</v>
      </c>
    </row>
    <row r="332" spans="1:24" ht="15" customHeight="1">
      <c r="A332" s="32"/>
      <c r="B332" s="13" t="s">
        <v>713</v>
      </c>
      <c r="C332" s="12"/>
      <c r="D332" s="12"/>
      <c r="E332" s="12"/>
      <c r="F332" s="40"/>
      <c r="I332" s="13" t="s">
        <v>689</v>
      </c>
      <c r="J332" s="12"/>
      <c r="K332" s="12"/>
      <c r="L332" s="12"/>
      <c r="M332" s="23"/>
      <c r="N332" s="143"/>
      <c r="O332" s="147">
        <v>0</v>
      </c>
      <c r="P332" s="143"/>
      <c r="Q332" s="147">
        <v>0</v>
      </c>
      <c r="R332" s="1"/>
      <c r="U332" s="87"/>
      <c r="V332" s="34">
        <v>274575013913.47946</v>
      </c>
      <c r="W332" s="88">
        <f t="shared" si="27"/>
        <v>0</v>
      </c>
      <c r="X332" s="89">
        <f t="shared" si="28"/>
        <v>24826146096.520538</v>
      </c>
    </row>
    <row r="333" spans="1:24" ht="15" customHeight="1">
      <c r="B333" s="13" t="s">
        <v>559</v>
      </c>
      <c r="C333" s="12"/>
      <c r="D333" s="12"/>
      <c r="E333" s="12"/>
      <c r="F333" s="40"/>
      <c r="I333" s="13" t="s">
        <v>141</v>
      </c>
      <c r="J333" s="12"/>
      <c r="K333" s="12"/>
      <c r="L333" s="12"/>
      <c r="M333" s="23"/>
      <c r="N333" s="143"/>
      <c r="O333" s="147">
        <f>SUM(O319,O322,O326,O328,O332)</f>
        <v>658062465037</v>
      </c>
      <c r="P333" s="143"/>
      <c r="Q333" s="147">
        <v>514000460316</v>
      </c>
      <c r="R333" s="1"/>
      <c r="U333" s="87"/>
      <c r="V333" s="34">
        <v>8033035066</v>
      </c>
      <c r="W333" s="88">
        <f t="shared" si="27"/>
        <v>0</v>
      </c>
      <c r="X333" s="89">
        <f t="shared" si="28"/>
        <v>1738996374</v>
      </c>
    </row>
    <row r="334" spans="1:24" ht="15" customHeight="1">
      <c r="B334" s="24" t="s">
        <v>560</v>
      </c>
      <c r="C334" s="25"/>
      <c r="D334" s="25"/>
      <c r="E334" s="25"/>
      <c r="F334" s="50"/>
      <c r="I334" s="24" t="s">
        <v>142</v>
      </c>
      <c r="J334" s="25"/>
      <c r="K334" s="25"/>
      <c r="L334" s="25"/>
      <c r="M334" s="26"/>
      <c r="N334" s="154"/>
      <c r="O334" s="155">
        <f>O317+O333</f>
        <v>7902704524421</v>
      </c>
      <c r="P334" s="154"/>
      <c r="Q334" s="155">
        <v>4547989737134</v>
      </c>
      <c r="R334" s="1"/>
      <c r="U334" s="87"/>
      <c r="V334" s="34">
        <v>3637917734</v>
      </c>
      <c r="W334" s="88">
        <f t="shared" si="27"/>
        <v>0</v>
      </c>
      <c r="X334" s="89">
        <f t="shared" si="28"/>
        <v>-859812811</v>
      </c>
    </row>
    <row r="335" spans="1:24" ht="15" hidden="1" customHeight="1">
      <c r="B335" s="33"/>
      <c r="C335" s="33"/>
      <c r="D335" s="33"/>
      <c r="E335" s="33"/>
      <c r="F335" s="33"/>
      <c r="I335" s="33"/>
      <c r="J335" s="33"/>
      <c r="K335" s="33"/>
      <c r="L335" s="33"/>
      <c r="M335" s="33"/>
      <c r="N335" s="34"/>
      <c r="O335" s="63">
        <f>O212-O317-O333</f>
        <v>0</v>
      </c>
      <c r="P335" s="34"/>
      <c r="Q335" s="63">
        <f>Q212-Q317-Q333</f>
        <v>0</v>
      </c>
      <c r="U335" s="87"/>
      <c r="V335" s="34">
        <v>262904061113.47946</v>
      </c>
      <c r="W335" s="88">
        <f t="shared" si="27"/>
        <v>0</v>
      </c>
      <c r="X335" s="89">
        <f t="shared" si="28"/>
        <v>23946962533.520538</v>
      </c>
    </row>
    <row r="336" spans="1:24" ht="15" customHeight="1">
      <c r="U336" s="87"/>
      <c r="V336" s="34">
        <v>0</v>
      </c>
      <c r="W336" s="88">
        <f t="shared" si="27"/>
        <v>0</v>
      </c>
      <c r="X336" s="89">
        <f t="shared" si="28"/>
        <v>0</v>
      </c>
    </row>
    <row r="337" spans="13:26" ht="15" customHeight="1">
      <c r="U337" s="87"/>
      <c r="V337" s="34">
        <v>515198683680.47949</v>
      </c>
      <c r="W337" s="88">
        <f t="shared" si="27"/>
        <v>0</v>
      </c>
      <c r="X337" s="89">
        <f t="shared" si="28"/>
        <v>142863781356.52051</v>
      </c>
    </row>
    <row r="338" spans="13:26" ht="15" customHeight="1">
      <c r="U338" s="87"/>
      <c r="V338" s="34">
        <v>4535636698662.4795</v>
      </c>
      <c r="W338" s="88">
        <f t="shared" si="27"/>
        <v>0</v>
      </c>
      <c r="X338" s="89">
        <f t="shared" si="28"/>
        <v>3367067825758.5205</v>
      </c>
    </row>
    <row r="339" spans="13:26" ht="15.75" customHeight="1">
      <c r="W339" s="1"/>
      <c r="X339" s="1"/>
      <c r="Y339" s="1"/>
      <c r="Z339" s="1"/>
    </row>
    <row r="340" spans="13:26" hidden="1" outlineLevel="1"/>
    <row r="341" spans="13:26" ht="16.5" hidden="1" outlineLevel="1">
      <c r="M341" s="64" t="s">
        <v>317</v>
      </c>
      <c r="N341" s="64"/>
      <c r="O341" s="64"/>
      <c r="P341" s="64"/>
      <c r="Q341" s="64"/>
      <c r="R341" s="64"/>
    </row>
    <row r="342" spans="13:26" hidden="1" outlineLevel="1"/>
    <row r="343" spans="13:26" ht="16.5" hidden="1" outlineLevel="1">
      <c r="M343" s="65" t="s">
        <v>31</v>
      </c>
      <c r="N343" s="70" t="str">
        <f>N7</f>
        <v>제22기 반기</v>
      </c>
      <c r="P343" s="70" t="str">
        <f>P7</f>
        <v>제21기</v>
      </c>
      <c r="U343" s="82"/>
      <c r="V343" s="82"/>
      <c r="W343" s="64"/>
    </row>
    <row r="344" spans="13:26" hidden="1" outlineLevel="1">
      <c r="M344" s="66" t="s">
        <v>312</v>
      </c>
      <c r="N344" s="71"/>
      <c r="P344" s="71"/>
    </row>
    <row r="345" spans="13:26" hidden="1" outlineLevel="1">
      <c r="M345" s="67" t="s">
        <v>318</v>
      </c>
      <c r="N345" s="72">
        <f t="shared" ref="N345:N355" si="30">VLOOKUP(M345,I:Q,7,0)</f>
        <v>731729261229</v>
      </c>
      <c r="P345" s="72">
        <f t="shared" ref="P345:P355" si="31">VLOOKUP(M345,I:Q,9,0)</f>
        <v>241548436522</v>
      </c>
    </row>
    <row r="346" spans="13:26" hidden="1" outlineLevel="1">
      <c r="M346" s="67" t="s">
        <v>586</v>
      </c>
      <c r="N346" s="72">
        <f t="shared" si="30"/>
        <v>3593987937233</v>
      </c>
      <c r="P346" s="72">
        <f t="shared" si="31"/>
        <v>2955461788202</v>
      </c>
    </row>
    <row r="347" spans="13:26" hidden="1" outlineLevel="1">
      <c r="M347" s="67" t="s">
        <v>587</v>
      </c>
      <c r="N347" s="72">
        <f t="shared" si="30"/>
        <v>0</v>
      </c>
      <c r="P347" s="72">
        <f t="shared" si="31"/>
        <v>1200000000</v>
      </c>
    </row>
    <row r="348" spans="13:26" hidden="1" outlineLevel="1">
      <c r="M348" s="67" t="s">
        <v>588</v>
      </c>
      <c r="N348" s="72">
        <f t="shared" si="30"/>
        <v>15203814992</v>
      </c>
      <c r="P348" s="72">
        <f t="shared" si="31"/>
        <v>12196721240</v>
      </c>
    </row>
    <row r="349" spans="13:26" hidden="1" outlineLevel="1">
      <c r="M349" s="67" t="s">
        <v>589</v>
      </c>
      <c r="N349" s="72">
        <f t="shared" si="30"/>
        <v>794409924669</v>
      </c>
      <c r="P349" s="72">
        <f t="shared" si="31"/>
        <v>633262204248</v>
      </c>
    </row>
    <row r="350" spans="13:26" hidden="1" outlineLevel="1">
      <c r="M350" s="67" t="s">
        <v>590</v>
      </c>
      <c r="N350" s="72">
        <f t="shared" si="30"/>
        <v>11955641498</v>
      </c>
      <c r="P350" s="72">
        <f t="shared" si="31"/>
        <v>5263524128</v>
      </c>
    </row>
    <row r="351" spans="13:26" hidden="1" outlineLevel="1">
      <c r="M351" s="67" t="s">
        <v>591</v>
      </c>
      <c r="N351" s="72">
        <f t="shared" si="30"/>
        <v>13303721634</v>
      </c>
      <c r="P351" s="72">
        <f t="shared" si="31"/>
        <v>13216044527</v>
      </c>
    </row>
    <row r="352" spans="13:26" hidden="1" outlineLevel="1">
      <c r="M352" s="67" t="s">
        <v>592</v>
      </c>
      <c r="N352" s="72">
        <f t="shared" si="30"/>
        <v>2724415964663</v>
      </c>
      <c r="P352" s="72">
        <f t="shared" si="31"/>
        <v>665425284020</v>
      </c>
    </row>
    <row r="353" spans="7:17" hidden="1" outlineLevel="1">
      <c r="M353" s="67" t="s">
        <v>593</v>
      </c>
      <c r="N353" s="72">
        <f t="shared" si="30"/>
        <v>8840208677</v>
      </c>
      <c r="P353" s="72">
        <f t="shared" si="31"/>
        <v>8469738637</v>
      </c>
    </row>
    <row r="354" spans="7:17" hidden="1" outlineLevel="1">
      <c r="M354" s="67" t="s">
        <v>594</v>
      </c>
      <c r="N354" s="72">
        <f t="shared" si="30"/>
        <v>0</v>
      </c>
      <c r="P354" s="72">
        <f t="shared" si="31"/>
        <v>0</v>
      </c>
    </row>
    <row r="355" spans="7:17" hidden="1" outlineLevel="1">
      <c r="M355" s="67" t="s">
        <v>595</v>
      </c>
      <c r="N355" s="72">
        <f t="shared" si="30"/>
        <v>8858049826</v>
      </c>
      <c r="P355" s="72">
        <f t="shared" si="31"/>
        <v>11945995610</v>
      </c>
    </row>
    <row r="356" spans="7:17" hidden="1" outlineLevel="1">
      <c r="M356" s="68" t="s">
        <v>313</v>
      </c>
      <c r="N356" s="73">
        <f>SUM(N345:N355)</f>
        <v>7902704524421</v>
      </c>
      <c r="O356" s="63">
        <f>N356-O212</f>
        <v>0</v>
      </c>
      <c r="P356" s="73">
        <f>SUM(P345:P355)</f>
        <v>4547989737134</v>
      </c>
      <c r="Q356" s="63">
        <f>P356-Q212</f>
        <v>0</v>
      </c>
    </row>
    <row r="357" spans="7:17" hidden="1" outlineLevel="1">
      <c r="G357" s="32"/>
      <c r="H357" s="32"/>
      <c r="M357" s="67" t="s">
        <v>314</v>
      </c>
      <c r="N357" s="74"/>
      <c r="P357" s="74"/>
    </row>
    <row r="358" spans="7:17" hidden="1" outlineLevel="1">
      <c r="M358" s="67" t="s">
        <v>96</v>
      </c>
      <c r="N358" s="72">
        <f>VLOOKUP(M358,I:Q,7,0)</f>
        <v>1348272310236</v>
      </c>
      <c r="P358" s="72">
        <f>VLOOKUP(M358,I:Q,9,0)</f>
        <v>1012026267147</v>
      </c>
    </row>
    <row r="359" spans="7:17" hidden="1" outlineLevel="1">
      <c r="M359" s="67" t="s">
        <v>596</v>
      </c>
      <c r="N359" s="72">
        <f>VLOOKUP(M359,I:Q,7,0)</f>
        <v>868929274529</v>
      </c>
      <c r="P359" s="72">
        <f>VLOOKUP(M359,I:Q,9,0)</f>
        <v>413446313767</v>
      </c>
    </row>
    <row r="360" spans="7:17" hidden="1" outlineLevel="1">
      <c r="M360" s="67" t="s">
        <v>597</v>
      </c>
      <c r="N360" s="72">
        <f>VLOOKUP(M360,I:Q,7,0)</f>
        <v>2233391644442</v>
      </c>
      <c r="P360" s="72">
        <f>VLOOKUP(M360,I:Q,9,0)</f>
        <v>1914932557599</v>
      </c>
    </row>
    <row r="361" spans="7:17" hidden="1" outlineLevel="1">
      <c r="M361" s="67" t="s">
        <v>598</v>
      </c>
      <c r="N361" s="72" t="e">
        <f>VLOOKUP(M361,I:Q,7,0)</f>
        <v>#N/A</v>
      </c>
      <c r="P361" s="72" t="e">
        <f>VLOOKUP(M361,I:Q,9,0)</f>
        <v>#N/A</v>
      </c>
    </row>
    <row r="362" spans="7:17" hidden="1" outlineLevel="1">
      <c r="M362" s="67" t="s">
        <v>599</v>
      </c>
      <c r="N362" s="72" t="e">
        <f>VLOOKUP(M362,I:Q,7,0)+#REF!</f>
        <v>#REF!</v>
      </c>
      <c r="P362" s="72" t="e">
        <f>VLOOKUP(M362,I:Q,9,0)+#REF!</f>
        <v>#REF!</v>
      </c>
    </row>
    <row r="363" spans="7:17" hidden="1" outlineLevel="1">
      <c r="M363" s="67" t="s">
        <v>600</v>
      </c>
      <c r="N363" s="72">
        <f>VLOOKUP(M363,I:Q,7,0)</f>
        <v>5132679507</v>
      </c>
      <c r="P363" s="72">
        <f>VLOOKUP(M363,I:Q,9,0)</f>
        <v>2407405860</v>
      </c>
    </row>
    <row r="364" spans="7:17" hidden="1" outlineLevel="1">
      <c r="M364" s="67" t="s">
        <v>601</v>
      </c>
      <c r="N364" s="72">
        <f>VLOOKUP(M364,I:Q,7,0)</f>
        <v>10801756895</v>
      </c>
      <c r="P364" s="72">
        <f>VLOOKUP(M364,I:Q,9,0)</f>
        <v>12509440076</v>
      </c>
    </row>
    <row r="365" spans="7:17" hidden="1" outlineLevel="1">
      <c r="M365" s="67" t="s">
        <v>602</v>
      </c>
      <c r="N365" s="72">
        <f>VLOOKUP(M365,I:Q,7,0)</f>
        <v>9528946721</v>
      </c>
      <c r="P365" s="72">
        <f>VLOOKUP(M365,I:Q,9,0)</f>
        <v>7762239106</v>
      </c>
    </row>
    <row r="366" spans="7:17" hidden="1" outlineLevel="1">
      <c r="M366" s="68" t="s">
        <v>315</v>
      </c>
      <c r="N366" s="73" t="e">
        <f>SUM(N358:N365)</f>
        <v>#N/A</v>
      </c>
      <c r="O366" s="63" t="e">
        <f>N366-O317</f>
        <v>#N/A</v>
      </c>
      <c r="P366" s="73" t="e">
        <f>SUM(P358:P365)</f>
        <v>#N/A</v>
      </c>
      <c r="Q366" s="63" t="e">
        <f>P366-Q317</f>
        <v>#N/A</v>
      </c>
    </row>
    <row r="367" spans="7:17" hidden="1" outlineLevel="1">
      <c r="M367" s="67" t="s">
        <v>316</v>
      </c>
      <c r="N367" s="74"/>
      <c r="P367" s="74"/>
    </row>
    <row r="368" spans="7:17" hidden="1" outlineLevel="1">
      <c r="M368" s="67" t="s">
        <v>685</v>
      </c>
      <c r="N368" s="74">
        <f>SUM(N369:N372)</f>
        <v>658062465037</v>
      </c>
      <c r="P368" s="74">
        <f>SUM(P369:P371)</f>
        <v>514000460316</v>
      </c>
    </row>
    <row r="369" spans="13:17" hidden="1" outlineLevel="1">
      <c r="M369" s="67" t="s">
        <v>319</v>
      </c>
      <c r="N369" s="72">
        <f>VLOOKUP(M369,I:Q,7,0)</f>
        <v>335114900000</v>
      </c>
      <c r="P369" s="72">
        <f>VLOOKUP(M369,I:Q,9,0)</f>
        <v>277405950000</v>
      </c>
    </row>
    <row r="370" spans="13:17" hidden="1" outlineLevel="1">
      <c r="M370" s="67" t="s">
        <v>374</v>
      </c>
      <c r="N370" s="92">
        <f>O322+O326</f>
        <v>23546405027</v>
      </c>
      <c r="P370" s="92">
        <f>Q322+Q326</f>
        <v>-36782280233</v>
      </c>
    </row>
    <row r="371" spans="13:17" hidden="1" outlineLevel="1">
      <c r="M371" s="67" t="s">
        <v>603</v>
      </c>
      <c r="N371" s="72">
        <f>VLOOKUP(M371,I:Q,7,0)</f>
        <v>299401160010</v>
      </c>
      <c r="P371" s="72">
        <f>VLOOKUP(M371,I:Q,9,0)</f>
        <v>273376790549</v>
      </c>
    </row>
    <row r="372" spans="13:17" hidden="1" outlineLevel="1">
      <c r="M372" s="67" t="s">
        <v>688</v>
      </c>
      <c r="N372" s="72">
        <f>VLOOKUP(M372,I:Q,7,0)</f>
        <v>0</v>
      </c>
      <c r="P372" s="119">
        <v>0</v>
      </c>
    </row>
    <row r="373" spans="13:17" hidden="1" outlineLevel="1">
      <c r="M373" s="69" t="s">
        <v>320</v>
      </c>
      <c r="N373" s="75">
        <f>SUM(N369:N372)</f>
        <v>658062465037</v>
      </c>
      <c r="O373" s="63">
        <f>N373-O333</f>
        <v>0</v>
      </c>
      <c r="P373" s="75">
        <f>SUM(P369:P371)</f>
        <v>514000460316</v>
      </c>
      <c r="Q373" s="63">
        <f>P373-Q333</f>
        <v>0</v>
      </c>
    </row>
    <row r="374" spans="13:17" hidden="1" outlineLevel="1">
      <c r="M374" s="69" t="s">
        <v>321</v>
      </c>
      <c r="N374" s="75" t="e">
        <f>SUM(N366,N373)</f>
        <v>#N/A</v>
      </c>
      <c r="O374" s="63" t="e">
        <f>N374-O334</f>
        <v>#N/A</v>
      </c>
      <c r="P374" s="75" t="e">
        <f>SUM(P366,P373)</f>
        <v>#N/A</v>
      </c>
      <c r="Q374" s="63" t="e">
        <f>P374-Q334</f>
        <v>#N/A</v>
      </c>
    </row>
    <row r="375" spans="13:17" hidden="1" outlineLevel="1"/>
    <row r="376" spans="13:17" hidden="1" outlineLevel="1"/>
    <row r="377" spans="13:17" hidden="1" outlineLevel="1"/>
    <row r="378" spans="13:17" hidden="1" outlineLevel="1"/>
    <row r="379" spans="13:17" collapsed="1"/>
  </sheetData>
  <sheetProtection algorithmName="SHA-512" hashValue="v/hRHLo/mWAGgQdDfBCJa9sr3qK61eiOJDX2BziiFonbKnkNcyMcOcAzI120isZs6/TFHE9btODZ7DFJLozRsQ==" saltValue="OlTWSAYfFwjdaW7176d8VQ==" spinCount="100000" sheet="1" objects="1" scenarios="1"/>
  <mergeCells count="5">
    <mergeCell ref="N7:O7"/>
    <mergeCell ref="P7:Q7"/>
    <mergeCell ref="B7:F7"/>
    <mergeCell ref="I7:M7"/>
    <mergeCell ref="I2:Q2"/>
  </mergeCells>
  <phoneticPr fontId="5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4.9989318521683403E-2"/>
    <pageSetUpPr fitToPage="1"/>
  </sheetPr>
  <dimension ref="A1:AV200"/>
  <sheetViews>
    <sheetView showGridLines="0" zoomScale="115" zoomScaleNormal="115" workbookViewId="0">
      <pane xSplit="17" ySplit="7" topLeftCell="R8" activePane="bottomRight" state="frozen"/>
      <selection activeCell="U131" sqref="U131"/>
      <selection pane="topRight" activeCell="U131" sqref="U131"/>
      <selection pane="bottomLeft" activeCell="U131" sqref="U131"/>
      <selection pane="bottomRight" activeCell="L41" sqref="L41"/>
    </sheetView>
  </sheetViews>
  <sheetFormatPr defaultRowHeight="12" outlineLevelRow="1" outlineLevelCol="1"/>
  <cols>
    <col min="1" max="1" width="5.625" style="2" hidden="1" customWidth="1" outlineLevel="1"/>
    <col min="2" max="7" width="2.125" style="2" hidden="1" customWidth="1" outlineLevel="1"/>
    <col min="8" max="8" width="50.625" style="2" hidden="1" customWidth="1" outlineLevel="1"/>
    <col min="9" max="9" width="7.875" style="2" hidden="1" customWidth="1" collapsed="1"/>
    <col min="10" max="10" width="7.875" style="2" customWidth="1"/>
    <col min="11" max="11" width="2.125" style="2" customWidth="1"/>
    <col min="12" max="12" width="2.375" style="2" customWidth="1"/>
    <col min="13" max="13" width="2.5" style="2" customWidth="1"/>
    <col min="14" max="14" width="2.375" style="2" customWidth="1"/>
    <col min="15" max="16" width="2.125" style="2" customWidth="1"/>
    <col min="17" max="17" width="24.625" style="2" customWidth="1"/>
    <col min="18" max="21" width="16" style="1" customWidth="1"/>
    <col min="22" max="22" width="12.5" style="2" hidden="1" customWidth="1"/>
    <col min="23" max="23" width="6.625" style="2" hidden="1" customWidth="1"/>
    <col min="24" max="25" width="14.875" style="2" hidden="1" customWidth="1"/>
    <col min="26" max="26" width="13" style="2" hidden="1" customWidth="1"/>
    <col min="27" max="27" width="11.5" style="2" hidden="1" customWidth="1"/>
    <col min="28" max="30" width="9" style="2" hidden="1" customWidth="1"/>
    <col min="31" max="36" width="1.625" style="2" hidden="1" customWidth="1"/>
    <col min="37" max="37" width="21.875" style="2" hidden="1" customWidth="1"/>
    <col min="38" max="39" width="14" style="2" hidden="1" customWidth="1"/>
    <col min="40" max="43" width="16" style="1" hidden="1" customWidth="1"/>
    <col min="44" max="44" width="4.125" style="2" hidden="1" customWidth="1"/>
    <col min="45" max="47" width="14" style="2" hidden="1" customWidth="1"/>
    <col min="48" max="48" width="9" style="2" hidden="1" customWidth="1"/>
    <col min="49" max="52" width="0" style="2" hidden="1" customWidth="1"/>
    <col min="53" max="16384" width="9" style="2"/>
  </cols>
  <sheetData>
    <row r="1" spans="1:46" ht="15" customHeight="1"/>
    <row r="2" spans="1:46" ht="15" customHeight="1">
      <c r="K2" s="176" t="s">
        <v>938</v>
      </c>
      <c r="L2" s="176"/>
      <c r="M2" s="176"/>
      <c r="N2" s="176"/>
      <c r="O2" s="176"/>
      <c r="P2" s="176"/>
      <c r="Q2" s="176"/>
      <c r="R2" s="176"/>
      <c r="S2" s="176"/>
      <c r="T2" s="176"/>
      <c r="U2" s="176"/>
      <c r="AN2" s="2"/>
      <c r="AO2" s="2"/>
      <c r="AP2" s="2"/>
      <c r="AQ2" s="2"/>
    </row>
    <row r="3" spans="1:46" ht="15" customHeight="1">
      <c r="H3" s="144" t="s">
        <v>213</v>
      </c>
    </row>
    <row r="4" spans="1:46" ht="15" customHeight="1">
      <c r="H4" s="144" t="s">
        <v>168</v>
      </c>
      <c r="K4" s="177" t="s">
        <v>939</v>
      </c>
      <c r="L4" s="177"/>
      <c r="M4" s="177"/>
      <c r="N4" s="177"/>
      <c r="O4" s="177"/>
      <c r="P4" s="177"/>
      <c r="Q4" s="177"/>
      <c r="R4" s="177"/>
      <c r="S4" s="177"/>
      <c r="T4" s="177"/>
      <c r="U4" s="177"/>
      <c r="AN4" s="2"/>
      <c r="AO4" s="2"/>
      <c r="AP4" s="2"/>
      <c r="AQ4" s="2"/>
    </row>
    <row r="5" spans="1:46" s="54" customFormat="1" ht="15" customHeight="1">
      <c r="K5" s="177" t="s">
        <v>940</v>
      </c>
      <c r="L5" s="177"/>
      <c r="M5" s="177"/>
      <c r="N5" s="177"/>
      <c r="O5" s="177"/>
      <c r="P5" s="177"/>
      <c r="Q5" s="177"/>
      <c r="R5" s="177"/>
      <c r="S5" s="177"/>
      <c r="T5" s="177"/>
      <c r="U5" s="177"/>
    </row>
    <row r="6" spans="1:46" s="29" customFormat="1" ht="15" customHeight="1">
      <c r="B6" s="29" t="s">
        <v>714</v>
      </c>
      <c r="K6" s="2" t="s">
        <v>715</v>
      </c>
      <c r="S6" s="36"/>
      <c r="U6" s="36" t="s">
        <v>258</v>
      </c>
      <c r="AO6" s="36"/>
      <c r="AQ6" s="36"/>
    </row>
    <row r="7" spans="1:46" ht="15" customHeight="1">
      <c r="A7" s="55"/>
      <c r="B7" s="178"/>
      <c r="C7" s="179"/>
      <c r="D7" s="179"/>
      <c r="E7" s="179"/>
      <c r="F7" s="179"/>
      <c r="G7" s="179"/>
      <c r="H7" s="180"/>
      <c r="K7" s="181" t="s">
        <v>716</v>
      </c>
      <c r="L7" s="182"/>
      <c r="M7" s="182"/>
      <c r="N7" s="182"/>
      <c r="O7" s="182"/>
      <c r="P7" s="182"/>
      <c r="Q7" s="183"/>
      <c r="R7" s="168" t="s">
        <v>936</v>
      </c>
      <c r="S7" s="169"/>
      <c r="T7" s="168" t="s">
        <v>941</v>
      </c>
      <c r="U7" s="169"/>
      <c r="AE7" s="181" t="s">
        <v>716</v>
      </c>
      <c r="AF7" s="182"/>
      <c r="AG7" s="182"/>
      <c r="AH7" s="182"/>
      <c r="AI7" s="182"/>
      <c r="AJ7" s="182"/>
      <c r="AK7" s="182"/>
      <c r="AL7" s="168" t="s">
        <v>717</v>
      </c>
      <c r="AM7" s="169"/>
      <c r="AN7" s="168" t="s">
        <v>657</v>
      </c>
      <c r="AO7" s="169"/>
      <c r="AP7" s="168" t="s">
        <v>718</v>
      </c>
      <c r="AQ7" s="169"/>
      <c r="AS7" s="168" t="s">
        <v>684</v>
      </c>
      <c r="AT7" s="169"/>
    </row>
    <row r="8" spans="1:46" s="7" customFormat="1" ht="15" customHeight="1">
      <c r="B8" s="14" t="s">
        <v>199</v>
      </c>
      <c r="C8" s="15"/>
      <c r="D8" s="15"/>
      <c r="E8" s="8"/>
      <c r="F8" s="8"/>
      <c r="G8" s="8"/>
      <c r="H8" s="9"/>
      <c r="K8" s="14" t="s">
        <v>198</v>
      </c>
      <c r="L8" s="15"/>
      <c r="M8" s="15"/>
      <c r="N8" s="8"/>
      <c r="O8" s="8"/>
      <c r="P8" s="8"/>
      <c r="Q8" s="9"/>
      <c r="R8" s="145"/>
      <c r="S8" s="146">
        <v>1041558672340</v>
      </c>
      <c r="T8" s="145"/>
      <c r="U8" s="146">
        <f>SUM(U9,U17,U25,U30,U37,U40,U35)</f>
        <v>509319744134</v>
      </c>
      <c r="X8" s="90"/>
      <c r="Y8" s="90">
        <v>1043615582740</v>
      </c>
      <c r="Z8" s="91">
        <f t="shared" ref="Z8:AA23" si="0">IFERROR(X8-R8,0)</f>
        <v>0</v>
      </c>
      <c r="AA8" s="91">
        <f t="shared" si="0"/>
        <v>2056910400</v>
      </c>
      <c r="AE8" s="14" t="s">
        <v>719</v>
      </c>
      <c r="AF8" s="15"/>
      <c r="AG8" s="15"/>
      <c r="AH8" s="8"/>
      <c r="AI8" s="8"/>
      <c r="AJ8" s="8"/>
      <c r="AK8" s="8"/>
      <c r="AL8" s="20"/>
      <c r="AM8" s="81">
        <f>SUM(AM9,AM17,AM25,AM30,AM35,AM37,AM40)</f>
        <v>258470270400</v>
      </c>
      <c r="AN8" s="20"/>
      <c r="AO8" s="81">
        <f>SUM(AO9,AO17,AO25,AO30,AO37,AO40)</f>
        <v>509319744134</v>
      </c>
      <c r="AP8" s="20"/>
      <c r="AQ8" s="81">
        <f>SUM(AQ9,AQ17,AQ25,AQ30,AQ37,AQ40)</f>
        <v>808200188863</v>
      </c>
      <c r="AS8" s="20">
        <f>AP8-AN8</f>
        <v>0</v>
      </c>
      <c r="AT8" s="81">
        <f>AQ8-AO8</f>
        <v>298880444729</v>
      </c>
    </row>
    <row r="9" spans="1:46" ht="15" customHeight="1">
      <c r="B9" s="16"/>
      <c r="C9" s="17" t="s">
        <v>720</v>
      </c>
      <c r="D9" s="17"/>
      <c r="E9" s="3"/>
      <c r="F9" s="3"/>
      <c r="G9" s="3"/>
      <c r="H9" s="4"/>
      <c r="K9" s="16"/>
      <c r="L9" s="17" t="s">
        <v>1</v>
      </c>
      <c r="M9" s="17"/>
      <c r="N9" s="3"/>
      <c r="O9" s="3"/>
      <c r="P9" s="3"/>
      <c r="Q9" s="4"/>
      <c r="R9" s="143"/>
      <c r="S9" s="147">
        <v>81500674432</v>
      </c>
      <c r="T9" s="143"/>
      <c r="U9" s="147">
        <f>SUM(T10:T16)</f>
        <v>52433924997</v>
      </c>
      <c r="X9" s="1"/>
      <c r="Y9" s="1">
        <v>83557584832</v>
      </c>
      <c r="Z9" s="91">
        <f t="shared" si="0"/>
        <v>0</v>
      </c>
      <c r="AA9" s="91">
        <f t="shared" si="0"/>
        <v>2056910400</v>
      </c>
      <c r="AE9" s="16"/>
      <c r="AF9" s="17" t="s">
        <v>1</v>
      </c>
      <c r="AG9" s="17"/>
      <c r="AH9" s="3"/>
      <c r="AI9" s="3"/>
      <c r="AJ9" s="3"/>
      <c r="AK9" s="3"/>
      <c r="AL9" s="10"/>
      <c r="AM9" s="80">
        <f>SUM(AL10:AL16)</f>
        <v>26415393949</v>
      </c>
      <c r="AN9" s="10"/>
      <c r="AO9" s="80">
        <f>SUM(AN10:AN16)</f>
        <v>52433924997</v>
      </c>
      <c r="AP9" s="10"/>
      <c r="AQ9" s="80">
        <f>SUM(AP10:AP16)</f>
        <v>79151044589</v>
      </c>
      <c r="AS9" s="10">
        <f t="shared" ref="AS9:AT72" si="1">AP9-AN9</f>
        <v>0</v>
      </c>
      <c r="AT9" s="80">
        <f t="shared" si="1"/>
        <v>26717119592</v>
      </c>
    </row>
    <row r="10" spans="1:46" ht="15" customHeight="1">
      <c r="B10" s="16"/>
      <c r="C10" s="17"/>
      <c r="D10" s="17" t="s">
        <v>721</v>
      </c>
      <c r="E10" s="17" t="s">
        <v>722</v>
      </c>
      <c r="F10" s="3"/>
      <c r="G10" s="3"/>
      <c r="H10" s="4"/>
      <c r="K10" s="16"/>
      <c r="L10" s="17"/>
      <c r="M10" s="17" t="s">
        <v>721</v>
      </c>
      <c r="N10" s="61" t="s">
        <v>723</v>
      </c>
      <c r="O10" s="3"/>
      <c r="P10" s="3"/>
      <c r="Q10" s="4"/>
      <c r="R10" s="143">
        <v>46743982245</v>
      </c>
      <c r="S10" s="147"/>
      <c r="T10" s="143">
        <v>26120869820</v>
      </c>
      <c r="U10" s="147"/>
      <c r="X10" s="1">
        <v>46743982245</v>
      </c>
      <c r="Y10" s="1"/>
      <c r="Z10" s="91">
        <f t="shared" si="0"/>
        <v>0</v>
      </c>
      <c r="AA10" s="91">
        <f t="shared" si="0"/>
        <v>0</v>
      </c>
      <c r="AE10" s="16"/>
      <c r="AF10" s="17"/>
      <c r="AG10" s="17" t="s">
        <v>721</v>
      </c>
      <c r="AH10" s="61" t="s">
        <v>723</v>
      </c>
      <c r="AI10" s="3"/>
      <c r="AJ10" s="3"/>
      <c r="AK10" s="3"/>
      <c r="AL10" s="10">
        <v>12660971830</v>
      </c>
      <c r="AM10" s="11"/>
      <c r="AN10" s="10">
        <v>26120869820</v>
      </c>
      <c r="AO10" s="11"/>
      <c r="AP10" s="10">
        <v>39536708748</v>
      </c>
      <c r="AQ10" s="11"/>
      <c r="AS10" s="10">
        <f t="shared" si="1"/>
        <v>13415838928</v>
      </c>
      <c r="AT10" s="11">
        <f t="shared" si="1"/>
        <v>0</v>
      </c>
    </row>
    <row r="11" spans="1:46" ht="15" customHeight="1">
      <c r="B11" s="16"/>
      <c r="C11" s="17"/>
      <c r="D11" s="17" t="s">
        <v>724</v>
      </c>
      <c r="E11" s="17" t="s">
        <v>725</v>
      </c>
      <c r="F11" s="3"/>
      <c r="G11" s="3"/>
      <c r="H11" s="4"/>
      <c r="K11" s="16"/>
      <c r="L11" s="17"/>
      <c r="M11" s="17" t="s">
        <v>724</v>
      </c>
      <c r="N11" s="61" t="s">
        <v>726</v>
      </c>
      <c r="O11" s="3"/>
      <c r="P11" s="3"/>
      <c r="Q11" s="4"/>
      <c r="R11" s="143">
        <v>9606825334</v>
      </c>
      <c r="S11" s="147"/>
      <c r="T11" s="143">
        <v>13695415722</v>
      </c>
      <c r="U11" s="147" t="s">
        <v>0</v>
      </c>
      <c r="X11" s="1">
        <v>9606825334</v>
      </c>
      <c r="Y11" s="1"/>
      <c r="Z11" s="91">
        <f t="shared" si="0"/>
        <v>0</v>
      </c>
      <c r="AA11" s="91">
        <f t="shared" si="0"/>
        <v>0</v>
      </c>
      <c r="AE11" s="16"/>
      <c r="AF11" s="17"/>
      <c r="AG11" s="17" t="s">
        <v>724</v>
      </c>
      <c r="AH11" s="61" t="s">
        <v>726</v>
      </c>
      <c r="AI11" s="3"/>
      <c r="AJ11" s="3"/>
      <c r="AK11" s="3"/>
      <c r="AL11" s="10">
        <v>8116904359</v>
      </c>
      <c r="AM11" s="11"/>
      <c r="AN11" s="10">
        <v>13695415722</v>
      </c>
      <c r="AO11" s="11"/>
      <c r="AP11" s="10">
        <v>19210913344</v>
      </c>
      <c r="AQ11" s="11"/>
      <c r="AS11" s="10">
        <f t="shared" si="1"/>
        <v>5515497622</v>
      </c>
      <c r="AT11" s="11">
        <f t="shared" si="1"/>
        <v>0</v>
      </c>
    </row>
    <row r="12" spans="1:46" ht="15" customHeight="1">
      <c r="B12" s="16"/>
      <c r="C12" s="17"/>
      <c r="D12" s="17" t="s">
        <v>270</v>
      </c>
      <c r="E12" s="17" t="s">
        <v>727</v>
      </c>
      <c r="F12" s="3"/>
      <c r="G12" s="3"/>
      <c r="H12" s="4"/>
      <c r="K12" s="16"/>
      <c r="L12" s="17"/>
      <c r="M12" s="17" t="s">
        <v>270</v>
      </c>
      <c r="N12" s="61" t="s">
        <v>728</v>
      </c>
      <c r="O12" s="3"/>
      <c r="P12" s="3"/>
      <c r="Q12" s="4"/>
      <c r="R12" s="143">
        <v>193758271</v>
      </c>
      <c r="S12" s="147"/>
      <c r="T12" s="143">
        <v>157000000</v>
      </c>
      <c r="U12" s="147" t="s">
        <v>0</v>
      </c>
      <c r="X12" s="1">
        <v>193758271</v>
      </c>
      <c r="Y12" s="1"/>
      <c r="Z12" s="91">
        <f t="shared" si="0"/>
        <v>0</v>
      </c>
      <c r="AA12" s="91">
        <f t="shared" si="0"/>
        <v>0</v>
      </c>
      <c r="AE12" s="16"/>
      <c r="AF12" s="17"/>
      <c r="AG12" s="17" t="s">
        <v>270</v>
      </c>
      <c r="AH12" s="61" t="s">
        <v>728</v>
      </c>
      <c r="AI12" s="3"/>
      <c r="AJ12" s="3"/>
      <c r="AK12" s="3"/>
      <c r="AL12" s="10">
        <v>76000000</v>
      </c>
      <c r="AM12" s="11"/>
      <c r="AN12" s="10">
        <v>157000000</v>
      </c>
      <c r="AO12" s="11"/>
      <c r="AP12" s="10">
        <v>224000000</v>
      </c>
      <c r="AQ12" s="11"/>
      <c r="AS12" s="10">
        <f t="shared" si="1"/>
        <v>67000000</v>
      </c>
      <c r="AT12" s="11">
        <f t="shared" si="1"/>
        <v>0</v>
      </c>
    </row>
    <row r="13" spans="1:46" ht="15" customHeight="1">
      <c r="B13" s="16"/>
      <c r="C13" s="17"/>
      <c r="D13" s="17" t="s">
        <v>271</v>
      </c>
      <c r="E13" s="17" t="s">
        <v>729</v>
      </c>
      <c r="F13" s="3"/>
      <c r="G13" s="3"/>
      <c r="H13" s="4"/>
      <c r="K13" s="16"/>
      <c r="L13" s="17"/>
      <c r="M13" s="17" t="s">
        <v>271</v>
      </c>
      <c r="N13" s="61" t="s">
        <v>730</v>
      </c>
      <c r="O13" s="3"/>
      <c r="P13" s="3"/>
      <c r="Q13" s="4"/>
      <c r="R13" s="143">
        <v>656396295</v>
      </c>
      <c r="S13" s="147"/>
      <c r="T13" s="143">
        <v>674249765</v>
      </c>
      <c r="U13" s="147" t="s">
        <v>0</v>
      </c>
      <c r="X13" s="1">
        <v>656396295</v>
      </c>
      <c r="Y13" s="1"/>
      <c r="Z13" s="91">
        <f t="shared" si="0"/>
        <v>0</v>
      </c>
      <c r="AA13" s="91">
        <f t="shared" si="0"/>
        <v>0</v>
      </c>
      <c r="AE13" s="16"/>
      <c r="AF13" s="17"/>
      <c r="AG13" s="17" t="s">
        <v>271</v>
      </c>
      <c r="AH13" s="61" t="s">
        <v>730</v>
      </c>
      <c r="AI13" s="3"/>
      <c r="AJ13" s="3"/>
      <c r="AK13" s="3"/>
      <c r="AL13" s="10">
        <v>407323261</v>
      </c>
      <c r="AM13" s="11"/>
      <c r="AN13" s="10">
        <v>674249765</v>
      </c>
      <c r="AO13" s="11"/>
      <c r="AP13" s="10">
        <v>954140126</v>
      </c>
      <c r="AQ13" s="11"/>
      <c r="AS13" s="10">
        <f t="shared" si="1"/>
        <v>279890361</v>
      </c>
      <c r="AT13" s="11">
        <f t="shared" si="1"/>
        <v>0</v>
      </c>
    </row>
    <row r="14" spans="1:46" ht="15" customHeight="1">
      <c r="B14" s="16"/>
      <c r="C14" s="17"/>
      <c r="D14" s="17" t="s">
        <v>272</v>
      </c>
      <c r="E14" s="17" t="s">
        <v>731</v>
      </c>
      <c r="F14" s="3"/>
      <c r="G14" s="3"/>
      <c r="H14" s="4"/>
      <c r="K14" s="16"/>
      <c r="L14" s="17"/>
      <c r="M14" s="17" t="s">
        <v>272</v>
      </c>
      <c r="N14" s="61" t="s">
        <v>732</v>
      </c>
      <c r="O14" s="3"/>
      <c r="P14" s="3"/>
      <c r="Q14" s="4"/>
      <c r="R14" s="143">
        <v>5219022633</v>
      </c>
      <c r="S14" s="147"/>
      <c r="T14" s="143">
        <v>1192738218</v>
      </c>
      <c r="U14" s="147" t="s">
        <v>0</v>
      </c>
      <c r="X14" s="1">
        <v>5219022633</v>
      </c>
      <c r="Y14" s="1"/>
      <c r="Z14" s="91">
        <f t="shared" si="0"/>
        <v>0</v>
      </c>
      <c r="AA14" s="91">
        <f t="shared" si="0"/>
        <v>0</v>
      </c>
      <c r="AE14" s="16"/>
      <c r="AF14" s="17"/>
      <c r="AG14" s="17" t="s">
        <v>272</v>
      </c>
      <c r="AH14" s="61" t="s">
        <v>732</v>
      </c>
      <c r="AI14" s="3"/>
      <c r="AJ14" s="3"/>
      <c r="AK14" s="3"/>
      <c r="AL14" s="10">
        <v>502315689</v>
      </c>
      <c r="AM14" s="11"/>
      <c r="AN14" s="10">
        <v>1192738218</v>
      </c>
      <c r="AO14" s="11"/>
      <c r="AP14" s="10">
        <v>2945601547</v>
      </c>
      <c r="AQ14" s="11"/>
      <c r="AS14" s="10">
        <f t="shared" si="1"/>
        <v>1752863329</v>
      </c>
      <c r="AT14" s="11">
        <f t="shared" si="1"/>
        <v>0</v>
      </c>
    </row>
    <row r="15" spans="1:46" ht="15" customHeight="1">
      <c r="B15" s="16"/>
      <c r="C15" s="17"/>
      <c r="D15" s="17" t="s">
        <v>273</v>
      </c>
      <c r="E15" s="17" t="s">
        <v>733</v>
      </c>
      <c r="F15" s="3"/>
      <c r="G15" s="3"/>
      <c r="H15" s="4"/>
      <c r="K15" s="16"/>
      <c r="L15" s="17"/>
      <c r="M15" s="17" t="s">
        <v>273</v>
      </c>
      <c r="N15" s="61" t="s">
        <v>734</v>
      </c>
      <c r="O15" s="3"/>
      <c r="P15" s="3"/>
      <c r="Q15" s="4"/>
      <c r="R15" s="143">
        <v>16899201879</v>
      </c>
      <c r="S15" s="147"/>
      <c r="T15" s="143">
        <v>9111670167</v>
      </c>
      <c r="U15" s="147" t="s">
        <v>0</v>
      </c>
      <c r="X15" s="1">
        <v>16899201879</v>
      </c>
      <c r="Y15" s="1"/>
      <c r="Z15" s="91">
        <f t="shared" si="0"/>
        <v>0</v>
      </c>
      <c r="AA15" s="91">
        <f t="shared" si="0"/>
        <v>0</v>
      </c>
      <c r="AE15" s="16"/>
      <c r="AF15" s="17"/>
      <c r="AG15" s="17" t="s">
        <v>273</v>
      </c>
      <c r="AH15" s="61" t="s">
        <v>734</v>
      </c>
      <c r="AI15" s="3"/>
      <c r="AJ15" s="3"/>
      <c r="AK15" s="3"/>
      <c r="AL15" s="10">
        <v>3816246475</v>
      </c>
      <c r="AM15" s="11"/>
      <c r="AN15" s="10">
        <v>9111670167</v>
      </c>
      <c r="AO15" s="11"/>
      <c r="AP15" s="10">
        <v>14136344146</v>
      </c>
      <c r="AQ15" s="11"/>
      <c r="AS15" s="10">
        <f t="shared" si="1"/>
        <v>5024673979</v>
      </c>
      <c r="AT15" s="11">
        <f t="shared" si="1"/>
        <v>0</v>
      </c>
    </row>
    <row r="16" spans="1:46" ht="15" customHeight="1">
      <c r="B16" s="16"/>
      <c r="C16" s="17"/>
      <c r="D16" s="17" t="s">
        <v>735</v>
      </c>
      <c r="E16" s="17" t="s">
        <v>736</v>
      </c>
      <c r="F16" s="3"/>
      <c r="G16" s="3"/>
      <c r="H16" s="4"/>
      <c r="K16" s="16"/>
      <c r="L16" s="17"/>
      <c r="M16" s="17" t="s">
        <v>735</v>
      </c>
      <c r="N16" s="61" t="s">
        <v>737</v>
      </c>
      <c r="O16" s="3"/>
      <c r="P16" s="3"/>
      <c r="Q16" s="4"/>
      <c r="R16" s="143">
        <v>2181487775</v>
      </c>
      <c r="S16" s="147"/>
      <c r="T16" s="143">
        <v>1481981305</v>
      </c>
      <c r="U16" s="147"/>
      <c r="X16" s="1">
        <v>4238398175</v>
      </c>
      <c r="Y16" s="1"/>
      <c r="Z16" s="91">
        <f t="shared" si="0"/>
        <v>2056910400</v>
      </c>
      <c r="AA16" s="91">
        <f t="shared" si="0"/>
        <v>0</v>
      </c>
      <c r="AE16" s="16"/>
      <c r="AF16" s="17"/>
      <c r="AG16" s="17" t="s">
        <v>735</v>
      </c>
      <c r="AH16" s="61" t="s">
        <v>737</v>
      </c>
      <c r="AI16" s="3"/>
      <c r="AJ16" s="3"/>
      <c r="AK16" s="3"/>
      <c r="AL16" s="10">
        <v>835632335</v>
      </c>
      <c r="AM16" s="11"/>
      <c r="AN16" s="10">
        <v>1481981305</v>
      </c>
      <c r="AO16" s="11"/>
      <c r="AP16" s="10">
        <v>2143336678</v>
      </c>
      <c r="AQ16" s="11"/>
      <c r="AS16" s="10">
        <f t="shared" si="1"/>
        <v>661355373</v>
      </c>
      <c r="AT16" s="11">
        <f t="shared" si="1"/>
        <v>0</v>
      </c>
    </row>
    <row r="17" spans="1:46" ht="15" customHeight="1">
      <c r="B17" s="16"/>
      <c r="C17" s="17" t="s">
        <v>738</v>
      </c>
      <c r="D17" s="17"/>
      <c r="E17" s="3"/>
      <c r="F17" s="3"/>
      <c r="G17" s="3"/>
      <c r="H17" s="4"/>
      <c r="K17" s="16"/>
      <c r="L17" s="17" t="s">
        <v>739</v>
      </c>
      <c r="M17" s="17"/>
      <c r="N17" s="3"/>
      <c r="O17" s="3"/>
      <c r="P17" s="3"/>
      <c r="Q17" s="4"/>
      <c r="R17" s="143"/>
      <c r="S17" s="147">
        <v>359501190393</v>
      </c>
      <c r="T17" s="143"/>
      <c r="U17" s="147">
        <f>SUM(T18:T24)</f>
        <v>148740709831</v>
      </c>
      <c r="X17" s="1"/>
      <c r="Y17" s="1">
        <v>359501190393</v>
      </c>
      <c r="Z17" s="91">
        <f t="shared" si="0"/>
        <v>0</v>
      </c>
      <c r="AA17" s="91">
        <f t="shared" si="0"/>
        <v>0</v>
      </c>
      <c r="AE17" s="16"/>
      <c r="AF17" s="17" t="s">
        <v>739</v>
      </c>
      <c r="AG17" s="17"/>
      <c r="AH17" s="3"/>
      <c r="AI17" s="3"/>
      <c r="AJ17" s="3"/>
      <c r="AK17" s="3"/>
      <c r="AL17" s="10"/>
      <c r="AM17" s="80">
        <f>SUM(AL18:AL24)</f>
        <v>82456353591</v>
      </c>
      <c r="AN17" s="10"/>
      <c r="AO17" s="80">
        <f>SUM(AN18:AN24)</f>
        <v>148740709831</v>
      </c>
      <c r="AP17" s="10"/>
      <c r="AQ17" s="80">
        <f>SUM(AP18:AP24)</f>
        <v>244956360823</v>
      </c>
      <c r="AS17" s="10">
        <f t="shared" si="1"/>
        <v>0</v>
      </c>
      <c r="AT17" s="80">
        <f t="shared" si="1"/>
        <v>96215650992</v>
      </c>
    </row>
    <row r="18" spans="1:46" ht="15" customHeight="1">
      <c r="B18" s="16"/>
      <c r="C18" s="17"/>
      <c r="D18" s="17" t="s">
        <v>721</v>
      </c>
      <c r="E18" s="61" t="s">
        <v>561</v>
      </c>
      <c r="F18" s="61"/>
      <c r="G18" s="61"/>
      <c r="H18" s="93"/>
      <c r="K18" s="16"/>
      <c r="L18" s="17"/>
      <c r="M18" s="17" t="s">
        <v>721</v>
      </c>
      <c r="N18" s="17" t="s">
        <v>740</v>
      </c>
      <c r="O18" s="3"/>
      <c r="P18" s="3"/>
      <c r="Q18" s="4"/>
      <c r="R18" s="143">
        <v>200952565090</v>
      </c>
      <c r="S18" s="147"/>
      <c r="T18" s="143">
        <v>83235645949</v>
      </c>
      <c r="U18" s="147"/>
      <c r="X18" s="1">
        <v>200952565090</v>
      </c>
      <c r="Y18" s="1"/>
      <c r="Z18" s="91">
        <f t="shared" si="0"/>
        <v>0</v>
      </c>
      <c r="AA18" s="91">
        <f t="shared" si="0"/>
        <v>0</v>
      </c>
      <c r="AE18" s="16"/>
      <c r="AF18" s="17"/>
      <c r="AG18" s="17" t="s">
        <v>721</v>
      </c>
      <c r="AH18" s="17" t="s">
        <v>740</v>
      </c>
      <c r="AI18" s="3"/>
      <c r="AJ18" s="3"/>
      <c r="AK18" s="3"/>
      <c r="AL18" s="10">
        <v>42205124861</v>
      </c>
      <c r="AM18" s="11"/>
      <c r="AN18" s="10">
        <v>83235645949</v>
      </c>
      <c r="AO18" s="11"/>
      <c r="AP18" s="10">
        <v>126401231209</v>
      </c>
      <c r="AQ18" s="11"/>
      <c r="AS18" s="10">
        <f t="shared" si="1"/>
        <v>43165585260</v>
      </c>
      <c r="AT18" s="11">
        <f t="shared" si="1"/>
        <v>0</v>
      </c>
    </row>
    <row r="19" spans="1:46" ht="15" customHeight="1">
      <c r="B19" s="16"/>
      <c r="C19" s="17"/>
      <c r="D19" s="17" t="s">
        <v>724</v>
      </c>
      <c r="E19" s="61" t="s">
        <v>741</v>
      </c>
      <c r="F19" s="61"/>
      <c r="G19" s="61"/>
      <c r="H19" s="93"/>
      <c r="K19" s="16"/>
      <c r="L19" s="17"/>
      <c r="M19" s="17" t="s">
        <v>268</v>
      </c>
      <c r="N19" s="17" t="s">
        <v>742</v>
      </c>
      <c r="O19" s="3"/>
      <c r="P19" s="3"/>
      <c r="Q19" s="4"/>
      <c r="R19" s="143">
        <v>26818495232</v>
      </c>
      <c r="S19" s="147"/>
      <c r="T19" s="143">
        <v>18847342342</v>
      </c>
      <c r="U19" s="147" t="s">
        <v>0</v>
      </c>
      <c r="X19" s="1">
        <v>26818495232</v>
      </c>
      <c r="Y19" s="1"/>
      <c r="Z19" s="91">
        <f t="shared" si="0"/>
        <v>0</v>
      </c>
      <c r="AA19" s="91">
        <f t="shared" si="0"/>
        <v>0</v>
      </c>
      <c r="AE19" s="16"/>
      <c r="AF19" s="17"/>
      <c r="AG19" s="17" t="s">
        <v>268</v>
      </c>
      <c r="AH19" s="17" t="s">
        <v>742</v>
      </c>
      <c r="AI19" s="3"/>
      <c r="AJ19" s="3"/>
      <c r="AK19" s="3"/>
      <c r="AL19" s="10">
        <v>11923477929</v>
      </c>
      <c r="AM19" s="11"/>
      <c r="AN19" s="10">
        <v>18847342342</v>
      </c>
      <c r="AO19" s="11"/>
      <c r="AP19" s="10">
        <v>18300783826</v>
      </c>
      <c r="AQ19" s="11"/>
      <c r="AS19" s="10">
        <f t="shared" si="1"/>
        <v>-546558516</v>
      </c>
      <c r="AT19" s="11">
        <f t="shared" si="1"/>
        <v>0</v>
      </c>
    </row>
    <row r="20" spans="1:46" ht="15" customHeight="1">
      <c r="B20" s="16"/>
      <c r="C20" s="17"/>
      <c r="D20" s="17" t="s">
        <v>743</v>
      </c>
      <c r="E20" s="61" t="s">
        <v>744</v>
      </c>
      <c r="F20" s="61"/>
      <c r="G20" s="61"/>
      <c r="H20" s="93"/>
      <c r="K20" s="16"/>
      <c r="L20" s="17"/>
      <c r="M20" s="17" t="s">
        <v>270</v>
      </c>
      <c r="N20" s="17" t="s">
        <v>745</v>
      </c>
      <c r="O20" s="3"/>
      <c r="P20" s="3"/>
      <c r="Q20" s="4"/>
      <c r="R20" s="143">
        <v>0</v>
      </c>
      <c r="S20" s="147"/>
      <c r="T20" s="143">
        <v>0</v>
      </c>
      <c r="U20" s="147"/>
      <c r="X20" s="1">
        <v>0</v>
      </c>
      <c r="Y20" s="1"/>
      <c r="Z20" s="91">
        <f t="shared" si="0"/>
        <v>0</v>
      </c>
      <c r="AA20" s="91">
        <f t="shared" si="0"/>
        <v>0</v>
      </c>
      <c r="AE20" s="16"/>
      <c r="AF20" s="17"/>
      <c r="AG20" s="17" t="s">
        <v>270</v>
      </c>
      <c r="AH20" s="17" t="s">
        <v>745</v>
      </c>
      <c r="AI20" s="3"/>
      <c r="AJ20" s="3"/>
      <c r="AK20" s="3"/>
      <c r="AL20" s="10">
        <v>118719886</v>
      </c>
      <c r="AM20" s="11"/>
      <c r="AN20" s="10">
        <v>0</v>
      </c>
      <c r="AO20" s="11"/>
      <c r="AP20" s="10">
        <v>725734641</v>
      </c>
      <c r="AQ20" s="11"/>
      <c r="AS20" s="10">
        <f t="shared" si="1"/>
        <v>725734641</v>
      </c>
      <c r="AT20" s="11">
        <f t="shared" si="1"/>
        <v>0</v>
      </c>
    </row>
    <row r="21" spans="1:46" ht="15" customHeight="1">
      <c r="B21" s="16"/>
      <c r="C21" s="17"/>
      <c r="D21" s="17" t="s">
        <v>746</v>
      </c>
      <c r="E21" s="17" t="s">
        <v>747</v>
      </c>
      <c r="F21" s="61"/>
      <c r="G21" s="61"/>
      <c r="H21" s="93"/>
      <c r="K21" s="16"/>
      <c r="L21" s="17"/>
      <c r="M21" s="17" t="s">
        <v>271</v>
      </c>
      <c r="N21" s="17" t="s">
        <v>748</v>
      </c>
      <c r="O21" s="3"/>
      <c r="P21" s="3"/>
      <c r="Q21" s="4"/>
      <c r="R21" s="143">
        <v>2523948981</v>
      </c>
      <c r="S21" s="147"/>
      <c r="T21" s="143">
        <v>2641845667</v>
      </c>
      <c r="U21" s="147" t="s">
        <v>0</v>
      </c>
      <c r="X21" s="1">
        <v>2523948981</v>
      </c>
      <c r="Y21" s="1"/>
      <c r="Z21" s="91">
        <f t="shared" si="0"/>
        <v>0</v>
      </c>
      <c r="AA21" s="91">
        <f t="shared" si="0"/>
        <v>0</v>
      </c>
      <c r="AE21" s="16"/>
      <c r="AF21" s="17"/>
      <c r="AG21" s="17" t="s">
        <v>271</v>
      </c>
      <c r="AH21" s="17" t="s">
        <v>748</v>
      </c>
      <c r="AI21" s="3"/>
      <c r="AJ21" s="3"/>
      <c r="AK21" s="3"/>
      <c r="AL21" s="10">
        <v>2333129424</v>
      </c>
      <c r="AM21" s="11"/>
      <c r="AN21" s="10">
        <v>2641845667</v>
      </c>
      <c r="AO21" s="11"/>
      <c r="AP21" s="10">
        <v>3239999578</v>
      </c>
      <c r="AQ21" s="11"/>
      <c r="AS21" s="10">
        <f t="shared" si="1"/>
        <v>598153911</v>
      </c>
      <c r="AT21" s="11">
        <f t="shared" si="1"/>
        <v>0</v>
      </c>
    </row>
    <row r="22" spans="1:46" ht="15" customHeight="1">
      <c r="B22" s="16"/>
      <c r="C22" s="17"/>
      <c r="D22" s="17" t="s">
        <v>272</v>
      </c>
      <c r="E22" s="17" t="s">
        <v>749</v>
      </c>
      <c r="F22" s="61"/>
      <c r="G22" s="61"/>
      <c r="H22" s="93"/>
      <c r="K22" s="16"/>
      <c r="L22" s="17"/>
      <c r="M22" s="17" t="s">
        <v>272</v>
      </c>
      <c r="N22" s="17" t="s">
        <v>750</v>
      </c>
      <c r="O22" s="3"/>
      <c r="P22" s="3"/>
      <c r="Q22" s="4"/>
      <c r="R22" s="143">
        <v>9399063540</v>
      </c>
      <c r="S22" s="147"/>
      <c r="T22" s="143">
        <v>3271727249</v>
      </c>
      <c r="U22" s="147"/>
      <c r="X22" s="1">
        <v>9399063540</v>
      </c>
      <c r="Y22" s="1"/>
      <c r="Z22" s="91">
        <f t="shared" si="0"/>
        <v>0</v>
      </c>
      <c r="AA22" s="91">
        <f t="shared" si="0"/>
        <v>0</v>
      </c>
      <c r="AE22" s="16"/>
      <c r="AF22" s="17"/>
      <c r="AG22" s="17" t="s">
        <v>272</v>
      </c>
      <c r="AH22" s="17" t="s">
        <v>750</v>
      </c>
      <c r="AI22" s="3"/>
      <c r="AJ22" s="3"/>
      <c r="AK22" s="3"/>
      <c r="AL22" s="10">
        <v>1819492827</v>
      </c>
      <c r="AM22" s="11"/>
      <c r="AN22" s="10">
        <v>3271727249</v>
      </c>
      <c r="AO22" s="11"/>
      <c r="AP22" s="10">
        <v>6550284733</v>
      </c>
      <c r="AQ22" s="11"/>
      <c r="AS22" s="10">
        <f t="shared" si="1"/>
        <v>3278557484</v>
      </c>
      <c r="AT22" s="11">
        <f t="shared" si="1"/>
        <v>0</v>
      </c>
    </row>
    <row r="23" spans="1:46" ht="15" customHeight="1">
      <c r="B23" s="16"/>
      <c r="C23" s="17"/>
      <c r="D23" s="17" t="s">
        <v>273</v>
      </c>
      <c r="E23" s="17" t="s">
        <v>751</v>
      </c>
      <c r="F23" s="61"/>
      <c r="G23" s="61"/>
      <c r="H23" s="93"/>
      <c r="K23" s="16"/>
      <c r="L23" s="17"/>
      <c r="M23" s="17" t="s">
        <v>273</v>
      </c>
      <c r="N23" s="17" t="s">
        <v>752</v>
      </c>
      <c r="O23" s="3"/>
      <c r="P23" s="3"/>
      <c r="Q23" s="4"/>
      <c r="R23" s="143">
        <v>251771028</v>
      </c>
      <c r="S23" s="147"/>
      <c r="T23" s="143">
        <v>1002200324</v>
      </c>
      <c r="U23" s="147"/>
      <c r="X23" s="1">
        <v>251771028</v>
      </c>
      <c r="Y23" s="1"/>
      <c r="Z23" s="91">
        <f t="shared" si="0"/>
        <v>0</v>
      </c>
      <c r="AA23" s="91">
        <f t="shared" si="0"/>
        <v>0</v>
      </c>
      <c r="AE23" s="16"/>
      <c r="AF23" s="17"/>
      <c r="AG23" s="17" t="s">
        <v>273</v>
      </c>
      <c r="AH23" s="17" t="s">
        <v>752</v>
      </c>
      <c r="AI23" s="3"/>
      <c r="AJ23" s="3"/>
      <c r="AK23" s="3"/>
      <c r="AL23" s="10">
        <v>216358944</v>
      </c>
      <c r="AM23" s="11"/>
      <c r="AN23" s="10">
        <v>1002200324</v>
      </c>
      <c r="AO23" s="11"/>
      <c r="AP23" s="10">
        <v>1596959495</v>
      </c>
      <c r="AQ23" s="11"/>
      <c r="AS23" s="10">
        <f t="shared" si="1"/>
        <v>594759171</v>
      </c>
      <c r="AT23" s="11">
        <f t="shared" si="1"/>
        <v>0</v>
      </c>
    </row>
    <row r="24" spans="1:46" ht="15" customHeight="1">
      <c r="B24" s="16"/>
      <c r="C24" s="17"/>
      <c r="D24" s="17" t="s">
        <v>274</v>
      </c>
      <c r="E24" s="17" t="s">
        <v>753</v>
      </c>
      <c r="F24" s="61"/>
      <c r="G24" s="61"/>
      <c r="H24" s="93"/>
      <c r="K24" s="16"/>
      <c r="L24" s="17"/>
      <c r="M24" s="17" t="s">
        <v>274</v>
      </c>
      <c r="N24" s="17" t="s">
        <v>754</v>
      </c>
      <c r="O24" s="3"/>
      <c r="P24" s="3"/>
      <c r="Q24" s="4"/>
      <c r="R24" s="143">
        <v>119555346522</v>
      </c>
      <c r="S24" s="147"/>
      <c r="T24" s="143">
        <v>39741948300</v>
      </c>
      <c r="U24" s="147"/>
      <c r="X24" s="1">
        <v>119555346522</v>
      </c>
      <c r="Y24" s="1"/>
      <c r="Z24" s="91">
        <f t="shared" ref="Z24:AA87" si="2">IFERROR(X24-R24,0)</f>
        <v>0</v>
      </c>
      <c r="AA24" s="91">
        <f t="shared" si="2"/>
        <v>0</v>
      </c>
      <c r="AE24" s="16"/>
      <c r="AF24" s="17"/>
      <c r="AG24" s="17" t="s">
        <v>274</v>
      </c>
      <c r="AH24" s="17" t="s">
        <v>754</v>
      </c>
      <c r="AI24" s="3"/>
      <c r="AJ24" s="3"/>
      <c r="AK24" s="3"/>
      <c r="AL24" s="10">
        <v>23840049720</v>
      </c>
      <c r="AM24" s="11"/>
      <c r="AN24" s="10">
        <v>39741948300</v>
      </c>
      <c r="AO24" s="11"/>
      <c r="AP24" s="10">
        <v>88141367341</v>
      </c>
      <c r="AQ24" s="11"/>
      <c r="AS24" s="10">
        <f t="shared" si="1"/>
        <v>48399419041</v>
      </c>
      <c r="AT24" s="11">
        <f t="shared" si="1"/>
        <v>0</v>
      </c>
    </row>
    <row r="25" spans="1:46" ht="15" customHeight="1">
      <c r="B25" s="16"/>
      <c r="C25" s="17" t="s">
        <v>755</v>
      </c>
      <c r="D25" s="17"/>
      <c r="E25" s="3"/>
      <c r="F25" s="3"/>
      <c r="G25" s="3"/>
      <c r="H25" s="4"/>
      <c r="K25" s="16"/>
      <c r="L25" s="17" t="s">
        <v>756</v>
      </c>
      <c r="M25" s="17"/>
      <c r="N25" s="3"/>
      <c r="O25" s="3"/>
      <c r="P25" s="3"/>
      <c r="Q25" s="4"/>
      <c r="R25" s="143"/>
      <c r="S25" s="147">
        <v>542610284990</v>
      </c>
      <c r="T25" s="143"/>
      <c r="U25" s="147">
        <f>SUM(T26:T29)</f>
        <v>266445632331</v>
      </c>
      <c r="X25" s="1"/>
      <c r="Y25" s="1">
        <v>542610284990</v>
      </c>
      <c r="Z25" s="91">
        <f t="shared" si="2"/>
        <v>0</v>
      </c>
      <c r="AA25" s="91">
        <f t="shared" si="2"/>
        <v>0</v>
      </c>
      <c r="AE25" s="16"/>
      <c r="AF25" s="17" t="s">
        <v>756</v>
      </c>
      <c r="AG25" s="17"/>
      <c r="AH25" s="3"/>
      <c r="AI25" s="3"/>
      <c r="AJ25" s="3"/>
      <c r="AK25" s="3"/>
      <c r="AL25" s="10"/>
      <c r="AM25" s="80">
        <f>SUM(AL26:AL29)</f>
        <v>129729824139</v>
      </c>
      <c r="AN25" s="10"/>
      <c r="AO25" s="80">
        <f>SUM(AN26:AN29)</f>
        <v>266445632331</v>
      </c>
      <c r="AP25" s="10"/>
      <c r="AQ25" s="80">
        <f>SUM(AP26:AP29)</f>
        <v>420737027460</v>
      </c>
      <c r="AS25" s="10">
        <f t="shared" si="1"/>
        <v>0</v>
      </c>
      <c r="AT25" s="80">
        <f t="shared" si="1"/>
        <v>154291395129</v>
      </c>
    </row>
    <row r="26" spans="1:46" ht="15" customHeight="1">
      <c r="A26" s="31"/>
      <c r="B26" s="16"/>
      <c r="C26" s="17"/>
      <c r="D26" s="17" t="s">
        <v>721</v>
      </c>
      <c r="E26" s="17" t="s">
        <v>757</v>
      </c>
      <c r="F26" s="3"/>
      <c r="G26" s="3"/>
      <c r="H26" s="4"/>
      <c r="I26" s="31"/>
      <c r="J26" s="31"/>
      <c r="K26" s="16"/>
      <c r="L26" s="17"/>
      <c r="M26" s="17" t="s">
        <v>721</v>
      </c>
      <c r="N26" s="17" t="s">
        <v>758</v>
      </c>
      <c r="O26" s="3"/>
      <c r="P26" s="3"/>
      <c r="Q26" s="4"/>
      <c r="R26" s="143">
        <v>533659008480</v>
      </c>
      <c r="S26" s="147"/>
      <c r="T26" s="143">
        <v>259352461638</v>
      </c>
      <c r="U26" s="147" t="s">
        <v>0</v>
      </c>
      <c r="X26" s="1">
        <v>533659008480</v>
      </c>
      <c r="Y26" s="1"/>
      <c r="Z26" s="91">
        <f t="shared" si="2"/>
        <v>0</v>
      </c>
      <c r="AA26" s="91">
        <f t="shared" si="2"/>
        <v>0</v>
      </c>
      <c r="AE26" s="16"/>
      <c r="AF26" s="17"/>
      <c r="AG26" s="17" t="s">
        <v>721</v>
      </c>
      <c r="AH26" s="17" t="s">
        <v>758</v>
      </c>
      <c r="AI26" s="3"/>
      <c r="AJ26" s="3"/>
      <c r="AK26" s="3"/>
      <c r="AL26" s="10">
        <v>128051808010</v>
      </c>
      <c r="AM26" s="11"/>
      <c r="AN26" s="10">
        <v>259352461638</v>
      </c>
      <c r="AO26" s="11"/>
      <c r="AP26" s="10">
        <v>414743494418</v>
      </c>
      <c r="AQ26" s="11"/>
      <c r="AS26" s="10">
        <f t="shared" si="1"/>
        <v>155391032780</v>
      </c>
      <c r="AT26" s="11">
        <f t="shared" si="1"/>
        <v>0</v>
      </c>
    </row>
    <row r="27" spans="1:46" ht="15" customHeight="1">
      <c r="A27" s="31"/>
      <c r="B27" s="16"/>
      <c r="C27" s="17"/>
      <c r="D27" s="17" t="s">
        <v>724</v>
      </c>
      <c r="E27" s="17" t="s">
        <v>759</v>
      </c>
      <c r="F27" s="3"/>
      <c r="G27" s="3"/>
      <c r="H27" s="4"/>
      <c r="I27" s="31"/>
      <c r="J27" s="31"/>
      <c r="K27" s="16"/>
      <c r="L27" s="17"/>
      <c r="M27" s="17" t="s">
        <v>724</v>
      </c>
      <c r="N27" s="17" t="s">
        <v>760</v>
      </c>
      <c r="O27" s="3"/>
      <c r="P27" s="3"/>
      <c r="Q27" s="4"/>
      <c r="R27" s="143">
        <v>5647591895</v>
      </c>
      <c r="S27" s="147"/>
      <c r="T27" s="143">
        <v>6488677670</v>
      </c>
      <c r="U27" s="147"/>
      <c r="X27" s="1">
        <v>5647591895</v>
      </c>
      <c r="Y27" s="1"/>
      <c r="Z27" s="91">
        <f t="shared" si="2"/>
        <v>0</v>
      </c>
      <c r="AA27" s="91">
        <f t="shared" si="2"/>
        <v>0</v>
      </c>
      <c r="AE27" s="16"/>
      <c r="AF27" s="17"/>
      <c r="AG27" s="17" t="s">
        <v>724</v>
      </c>
      <c r="AH27" s="17" t="s">
        <v>760</v>
      </c>
      <c r="AI27" s="3"/>
      <c r="AJ27" s="3"/>
      <c r="AK27" s="3"/>
      <c r="AL27" s="10">
        <v>1630414963</v>
      </c>
      <c r="AM27" s="11"/>
      <c r="AN27" s="10">
        <v>6488677670</v>
      </c>
      <c r="AO27" s="11"/>
      <c r="AP27" s="10">
        <v>5143456243</v>
      </c>
      <c r="AQ27" s="11"/>
      <c r="AS27" s="10">
        <f t="shared" si="1"/>
        <v>-1345221427</v>
      </c>
      <c r="AT27" s="11">
        <f t="shared" si="1"/>
        <v>0</v>
      </c>
    </row>
    <row r="28" spans="1:46" ht="15" customHeight="1">
      <c r="A28" s="31"/>
      <c r="B28" s="16"/>
      <c r="C28" s="17"/>
      <c r="D28" s="17" t="s">
        <v>270</v>
      </c>
      <c r="E28" s="17" t="s">
        <v>761</v>
      </c>
      <c r="F28" s="3"/>
      <c r="G28" s="3"/>
      <c r="H28" s="4"/>
      <c r="I28" s="31"/>
      <c r="J28" s="31"/>
      <c r="K28" s="16"/>
      <c r="L28" s="17"/>
      <c r="M28" s="17" t="s">
        <v>270</v>
      </c>
      <c r="N28" s="17" t="s">
        <v>762</v>
      </c>
      <c r="O28" s="3"/>
      <c r="P28" s="3"/>
      <c r="Q28" s="4"/>
      <c r="R28" s="143">
        <v>390632500</v>
      </c>
      <c r="S28" s="147"/>
      <c r="T28" s="143">
        <v>95667264</v>
      </c>
      <c r="U28" s="147" t="s">
        <v>0</v>
      </c>
      <c r="X28" s="1">
        <v>390632500</v>
      </c>
      <c r="Y28" s="1"/>
      <c r="Z28" s="91">
        <f t="shared" si="2"/>
        <v>0</v>
      </c>
      <c r="AA28" s="91">
        <f t="shared" si="2"/>
        <v>0</v>
      </c>
      <c r="AE28" s="16"/>
      <c r="AF28" s="17"/>
      <c r="AG28" s="17" t="s">
        <v>270</v>
      </c>
      <c r="AH28" s="17" t="s">
        <v>762</v>
      </c>
      <c r="AI28" s="3"/>
      <c r="AJ28" s="3"/>
      <c r="AK28" s="3"/>
      <c r="AL28" s="10">
        <v>8173166</v>
      </c>
      <c r="AM28" s="11"/>
      <c r="AN28" s="10">
        <v>95667264</v>
      </c>
      <c r="AO28" s="11"/>
      <c r="AP28" s="10">
        <v>207859306</v>
      </c>
      <c r="AQ28" s="11"/>
      <c r="AS28" s="10">
        <f t="shared" si="1"/>
        <v>112192042</v>
      </c>
      <c r="AT28" s="11">
        <f t="shared" si="1"/>
        <v>0</v>
      </c>
    </row>
    <row r="29" spans="1:46" ht="15" customHeight="1">
      <c r="A29" s="31"/>
      <c r="B29" s="16"/>
      <c r="C29" s="17"/>
      <c r="D29" s="17" t="s">
        <v>271</v>
      </c>
      <c r="E29" s="17" t="s">
        <v>763</v>
      </c>
      <c r="F29" s="3"/>
      <c r="G29" s="3"/>
      <c r="H29" s="4"/>
      <c r="I29" s="31"/>
      <c r="J29" s="31"/>
      <c r="K29" s="16"/>
      <c r="L29" s="17"/>
      <c r="M29" s="17" t="s">
        <v>271</v>
      </c>
      <c r="N29" s="17" t="s">
        <v>764</v>
      </c>
      <c r="O29" s="3"/>
      <c r="P29" s="3"/>
      <c r="Q29" s="4"/>
      <c r="R29" s="143">
        <v>2913052115</v>
      </c>
      <c r="S29" s="147"/>
      <c r="T29" s="143">
        <v>508825759</v>
      </c>
      <c r="U29" s="147"/>
      <c r="X29" s="1">
        <v>2913052115</v>
      </c>
      <c r="Y29" s="1"/>
      <c r="Z29" s="91">
        <f t="shared" si="2"/>
        <v>0</v>
      </c>
      <c r="AA29" s="91">
        <f t="shared" si="2"/>
        <v>0</v>
      </c>
      <c r="AE29" s="16"/>
      <c r="AF29" s="17"/>
      <c r="AG29" s="17" t="s">
        <v>271</v>
      </c>
      <c r="AH29" s="17" t="s">
        <v>764</v>
      </c>
      <c r="AI29" s="3"/>
      <c r="AJ29" s="3"/>
      <c r="AK29" s="3"/>
      <c r="AL29" s="10">
        <v>39428000</v>
      </c>
      <c r="AM29" s="11"/>
      <c r="AN29" s="10">
        <v>508825759</v>
      </c>
      <c r="AO29" s="11"/>
      <c r="AP29" s="10">
        <v>642217493</v>
      </c>
      <c r="AQ29" s="11"/>
      <c r="AS29" s="10">
        <f t="shared" si="1"/>
        <v>133391734</v>
      </c>
      <c r="AT29" s="11">
        <f t="shared" si="1"/>
        <v>0</v>
      </c>
    </row>
    <row r="30" spans="1:46" ht="15" customHeight="1">
      <c r="B30" s="16"/>
      <c r="C30" s="17" t="s">
        <v>765</v>
      </c>
      <c r="D30" s="17"/>
      <c r="E30" s="3"/>
      <c r="F30" s="3"/>
      <c r="G30" s="3"/>
      <c r="H30" s="4"/>
      <c r="K30" s="16"/>
      <c r="L30" s="17" t="s">
        <v>2</v>
      </c>
      <c r="M30" s="17"/>
      <c r="N30" s="3"/>
      <c r="O30" s="3"/>
      <c r="P30" s="3"/>
      <c r="Q30" s="4"/>
      <c r="R30" s="143"/>
      <c r="S30" s="147">
        <v>47565131433</v>
      </c>
      <c r="T30" s="143"/>
      <c r="U30" s="147">
        <f>SUM(T31:T34)</f>
        <v>33461585536</v>
      </c>
      <c r="X30" s="1"/>
      <c r="Y30" s="1">
        <v>47565131433</v>
      </c>
      <c r="Z30" s="91">
        <f t="shared" si="2"/>
        <v>0</v>
      </c>
      <c r="AA30" s="91">
        <f t="shared" si="2"/>
        <v>0</v>
      </c>
      <c r="AE30" s="16"/>
      <c r="AF30" s="17" t="s">
        <v>2</v>
      </c>
      <c r="AG30" s="17"/>
      <c r="AH30" s="3"/>
      <c r="AI30" s="3"/>
      <c r="AJ30" s="3"/>
      <c r="AK30" s="3"/>
      <c r="AL30" s="10"/>
      <c r="AM30" s="80">
        <f>SUM(AL31:AL34)</f>
        <v>16643068240</v>
      </c>
      <c r="AN30" s="10"/>
      <c r="AO30" s="80">
        <f>SUM(AN31:AN34)</f>
        <v>33461585536</v>
      </c>
      <c r="AP30" s="10"/>
      <c r="AQ30" s="80">
        <f>SUM(AP31:AP34)</f>
        <v>52862812185</v>
      </c>
      <c r="AS30" s="10">
        <f t="shared" si="1"/>
        <v>0</v>
      </c>
      <c r="AT30" s="80">
        <f t="shared" si="1"/>
        <v>19401226649</v>
      </c>
    </row>
    <row r="31" spans="1:46" ht="15" customHeight="1">
      <c r="B31" s="16"/>
      <c r="C31" s="17"/>
      <c r="D31" s="17" t="s">
        <v>266</v>
      </c>
      <c r="E31" s="17" t="s">
        <v>562</v>
      </c>
      <c r="F31" s="3"/>
      <c r="G31" s="3"/>
      <c r="H31" s="4"/>
      <c r="K31" s="16"/>
      <c r="L31" s="17"/>
      <c r="M31" s="17" t="s">
        <v>266</v>
      </c>
      <c r="N31" s="17" t="s">
        <v>766</v>
      </c>
      <c r="O31" s="3"/>
      <c r="P31" s="3"/>
      <c r="Q31" s="4"/>
      <c r="R31" s="143">
        <v>904917120</v>
      </c>
      <c r="S31" s="147"/>
      <c r="T31" s="143">
        <v>1141493699</v>
      </c>
      <c r="U31" s="147" t="s">
        <v>0</v>
      </c>
      <c r="X31" s="1">
        <v>904917120</v>
      </c>
      <c r="Y31" s="1"/>
      <c r="Z31" s="91">
        <f t="shared" si="2"/>
        <v>0</v>
      </c>
      <c r="AA31" s="91">
        <f t="shared" si="2"/>
        <v>0</v>
      </c>
      <c r="AE31" s="16"/>
      <c r="AF31" s="17"/>
      <c r="AG31" s="17" t="s">
        <v>604</v>
      </c>
      <c r="AH31" s="17" t="s">
        <v>766</v>
      </c>
      <c r="AI31" s="3"/>
      <c r="AJ31" s="3"/>
      <c r="AK31" s="3"/>
      <c r="AL31" s="10">
        <v>632584775</v>
      </c>
      <c r="AM31" s="11"/>
      <c r="AN31" s="10">
        <v>1141493699</v>
      </c>
      <c r="AO31" s="11"/>
      <c r="AP31" s="10">
        <v>1866704402</v>
      </c>
      <c r="AQ31" s="11"/>
      <c r="AS31" s="10">
        <f t="shared" si="1"/>
        <v>725210703</v>
      </c>
      <c r="AT31" s="11">
        <f t="shared" si="1"/>
        <v>0</v>
      </c>
    </row>
    <row r="32" spans="1:46" ht="15" customHeight="1">
      <c r="B32" s="16"/>
      <c r="C32" s="17"/>
      <c r="D32" s="17" t="s">
        <v>270</v>
      </c>
      <c r="E32" s="17" t="s">
        <v>563</v>
      </c>
      <c r="F32" s="3"/>
      <c r="G32" s="3"/>
      <c r="H32" s="4"/>
      <c r="K32" s="16"/>
      <c r="L32" s="17"/>
      <c r="M32" s="17" t="s">
        <v>268</v>
      </c>
      <c r="N32" s="17" t="s">
        <v>767</v>
      </c>
      <c r="O32" s="3"/>
      <c r="P32" s="3"/>
      <c r="Q32" s="4"/>
      <c r="R32" s="143">
        <v>19091771295</v>
      </c>
      <c r="S32" s="147"/>
      <c r="T32" s="143">
        <v>13669703670</v>
      </c>
      <c r="U32" s="147" t="s">
        <v>0</v>
      </c>
      <c r="X32" s="1">
        <v>19091771295</v>
      </c>
      <c r="Y32" s="1"/>
      <c r="Z32" s="91">
        <f t="shared" si="2"/>
        <v>0</v>
      </c>
      <c r="AA32" s="91">
        <f t="shared" si="2"/>
        <v>0</v>
      </c>
      <c r="AE32" s="16"/>
      <c r="AF32" s="17"/>
      <c r="AG32" s="17" t="s">
        <v>605</v>
      </c>
      <c r="AH32" s="17" t="s">
        <v>767</v>
      </c>
      <c r="AI32" s="3"/>
      <c r="AJ32" s="3"/>
      <c r="AK32" s="3"/>
      <c r="AL32" s="10">
        <v>6423174337</v>
      </c>
      <c r="AM32" s="11"/>
      <c r="AN32" s="10">
        <v>13669703670</v>
      </c>
      <c r="AO32" s="11"/>
      <c r="AP32" s="10">
        <v>22371652433</v>
      </c>
      <c r="AQ32" s="11"/>
      <c r="AS32" s="10">
        <f t="shared" si="1"/>
        <v>8701948763</v>
      </c>
      <c r="AT32" s="11">
        <f t="shared" si="1"/>
        <v>0</v>
      </c>
    </row>
    <row r="33" spans="1:46" ht="15" customHeight="1">
      <c r="A33" s="30"/>
      <c r="B33" s="16"/>
      <c r="C33" s="17"/>
      <c r="D33" s="17" t="s">
        <v>271</v>
      </c>
      <c r="E33" s="17" t="s">
        <v>768</v>
      </c>
      <c r="F33" s="3"/>
      <c r="G33" s="3"/>
      <c r="H33" s="4"/>
      <c r="I33" s="30"/>
      <c r="J33" s="30"/>
      <c r="K33" s="16"/>
      <c r="L33" s="17"/>
      <c r="M33" s="17" t="s">
        <v>270</v>
      </c>
      <c r="N33" s="17" t="s">
        <v>769</v>
      </c>
      <c r="O33" s="3"/>
      <c r="P33" s="3"/>
      <c r="Q33" s="4"/>
      <c r="R33" s="143">
        <v>25369855068</v>
      </c>
      <c r="S33" s="147"/>
      <c r="T33" s="143">
        <v>17935302980</v>
      </c>
      <c r="U33" s="147" t="s">
        <v>0</v>
      </c>
      <c r="X33" s="1">
        <v>25369855068</v>
      </c>
      <c r="Y33" s="1"/>
      <c r="Z33" s="91">
        <f t="shared" si="2"/>
        <v>0</v>
      </c>
      <c r="AA33" s="91">
        <f t="shared" si="2"/>
        <v>0</v>
      </c>
      <c r="AE33" s="16"/>
      <c r="AF33" s="17"/>
      <c r="AG33" s="17" t="s">
        <v>606</v>
      </c>
      <c r="AH33" s="17" t="s">
        <v>769</v>
      </c>
      <c r="AI33" s="3"/>
      <c r="AJ33" s="3"/>
      <c r="AK33" s="3"/>
      <c r="AL33" s="10">
        <v>9266909276</v>
      </c>
      <c r="AM33" s="11"/>
      <c r="AN33" s="10">
        <v>17935302980</v>
      </c>
      <c r="AO33" s="11"/>
      <c r="AP33" s="10">
        <v>26829236687</v>
      </c>
      <c r="AQ33" s="11"/>
      <c r="AS33" s="10">
        <f t="shared" si="1"/>
        <v>8893933707</v>
      </c>
      <c r="AT33" s="11">
        <f t="shared" si="1"/>
        <v>0</v>
      </c>
    </row>
    <row r="34" spans="1:46" ht="15" customHeight="1">
      <c r="B34" s="16"/>
      <c r="C34" s="17"/>
      <c r="D34" s="17" t="s">
        <v>746</v>
      </c>
      <c r="E34" s="17" t="s">
        <v>770</v>
      </c>
      <c r="F34" s="3"/>
      <c r="G34" s="3"/>
      <c r="H34" s="4"/>
      <c r="K34" s="16"/>
      <c r="L34" s="17"/>
      <c r="M34" s="17" t="s">
        <v>271</v>
      </c>
      <c r="N34" s="17" t="s">
        <v>771</v>
      </c>
      <c r="O34" s="3"/>
      <c r="P34" s="3"/>
      <c r="Q34" s="4"/>
      <c r="R34" s="143">
        <v>2198587950</v>
      </c>
      <c r="S34" s="147"/>
      <c r="T34" s="143">
        <v>715085187</v>
      </c>
      <c r="U34" s="147" t="s">
        <v>0</v>
      </c>
      <c r="X34" s="1">
        <v>2198587950</v>
      </c>
      <c r="Y34" s="1"/>
      <c r="Z34" s="91">
        <f t="shared" si="2"/>
        <v>0</v>
      </c>
      <c r="AA34" s="91">
        <f t="shared" si="2"/>
        <v>0</v>
      </c>
      <c r="AE34" s="16"/>
      <c r="AF34" s="17"/>
      <c r="AG34" s="17" t="s">
        <v>607</v>
      </c>
      <c r="AH34" s="17" t="s">
        <v>771</v>
      </c>
      <c r="AI34" s="3"/>
      <c r="AJ34" s="3"/>
      <c r="AK34" s="3"/>
      <c r="AL34" s="10">
        <v>320399852</v>
      </c>
      <c r="AM34" s="11"/>
      <c r="AN34" s="10">
        <v>715085187</v>
      </c>
      <c r="AO34" s="11"/>
      <c r="AP34" s="10">
        <v>1795218663</v>
      </c>
      <c r="AQ34" s="11"/>
      <c r="AS34" s="10">
        <f t="shared" si="1"/>
        <v>1080133476</v>
      </c>
      <c r="AT34" s="11">
        <f t="shared" si="1"/>
        <v>0</v>
      </c>
    </row>
    <row r="35" spans="1:46" ht="15" hidden="1" customHeight="1">
      <c r="B35" s="16"/>
      <c r="C35" s="17" t="s">
        <v>772</v>
      </c>
      <c r="D35" s="17"/>
      <c r="E35" s="3"/>
      <c r="F35" s="3"/>
      <c r="G35" s="3"/>
      <c r="H35" s="4"/>
      <c r="K35" s="16"/>
      <c r="L35" s="17" t="s">
        <v>660</v>
      </c>
      <c r="M35" s="17"/>
      <c r="N35" s="17"/>
      <c r="O35" s="3"/>
      <c r="P35" s="3"/>
      <c r="Q35" s="4"/>
      <c r="R35" s="143">
        <v>0</v>
      </c>
      <c r="S35" s="147">
        <v>0</v>
      </c>
      <c r="T35" s="143">
        <v>0</v>
      </c>
      <c r="U35" s="147">
        <f>SUM(T36)</f>
        <v>0</v>
      </c>
      <c r="X35" s="1">
        <v>0</v>
      </c>
      <c r="Y35" s="1">
        <v>0</v>
      </c>
      <c r="Z35" s="91">
        <f t="shared" si="2"/>
        <v>0</v>
      </c>
      <c r="AA35" s="91">
        <f t="shared" si="2"/>
        <v>0</v>
      </c>
      <c r="AE35" s="16"/>
      <c r="AF35" s="17" t="s">
        <v>773</v>
      </c>
      <c r="AG35" s="17"/>
      <c r="AH35" s="3"/>
      <c r="AI35" s="3"/>
      <c r="AJ35" s="3"/>
      <c r="AK35" s="3"/>
      <c r="AL35" s="10"/>
      <c r="AM35" s="80">
        <f>SUM(AL36:AL36)</f>
        <v>0</v>
      </c>
      <c r="AN35" s="10"/>
      <c r="AO35" s="11"/>
      <c r="AP35" s="10"/>
      <c r="AQ35" s="11"/>
      <c r="AS35" s="10">
        <f t="shared" si="1"/>
        <v>0</v>
      </c>
      <c r="AT35" s="80">
        <f t="shared" si="1"/>
        <v>0</v>
      </c>
    </row>
    <row r="36" spans="1:46" ht="15" hidden="1" customHeight="1">
      <c r="B36" s="16"/>
      <c r="C36" s="17"/>
      <c r="D36" s="17" t="s">
        <v>774</v>
      </c>
      <c r="E36" s="17" t="s">
        <v>775</v>
      </c>
      <c r="F36" s="3"/>
      <c r="G36" s="3"/>
      <c r="H36" s="4"/>
      <c r="K36" s="16"/>
      <c r="L36" s="17"/>
      <c r="M36" s="17" t="s">
        <v>774</v>
      </c>
      <c r="N36" s="17" t="s">
        <v>664</v>
      </c>
      <c r="O36" s="3"/>
      <c r="P36" s="3"/>
      <c r="Q36" s="4"/>
      <c r="R36" s="143">
        <v>0</v>
      </c>
      <c r="S36" s="147"/>
      <c r="T36" s="143">
        <v>0</v>
      </c>
      <c r="U36" s="147"/>
      <c r="X36" s="1">
        <v>0</v>
      </c>
      <c r="Y36" s="1"/>
      <c r="Z36" s="91">
        <f t="shared" si="2"/>
        <v>0</v>
      </c>
      <c r="AA36" s="91">
        <f t="shared" si="2"/>
        <v>0</v>
      </c>
      <c r="AE36" s="16"/>
      <c r="AF36" s="17"/>
      <c r="AG36" s="17" t="s">
        <v>776</v>
      </c>
      <c r="AH36" s="17" t="s">
        <v>777</v>
      </c>
      <c r="AI36" s="3"/>
      <c r="AJ36" s="3"/>
      <c r="AK36" s="3"/>
      <c r="AL36" s="10">
        <v>0</v>
      </c>
      <c r="AM36" s="11"/>
      <c r="AN36" s="10"/>
      <c r="AO36" s="11"/>
      <c r="AP36" s="10"/>
      <c r="AQ36" s="11"/>
      <c r="AS36" s="10">
        <f t="shared" si="1"/>
        <v>0</v>
      </c>
      <c r="AT36" s="11">
        <f t="shared" si="1"/>
        <v>0</v>
      </c>
    </row>
    <row r="37" spans="1:46" ht="15" customHeight="1">
      <c r="B37" s="16"/>
      <c r="C37" s="17" t="s">
        <v>778</v>
      </c>
      <c r="D37" s="17"/>
      <c r="E37" s="3"/>
      <c r="F37" s="3"/>
      <c r="G37" s="3"/>
      <c r="H37" s="4"/>
      <c r="K37" s="16"/>
      <c r="L37" s="17" t="s">
        <v>972</v>
      </c>
      <c r="M37" s="17"/>
      <c r="N37" s="3"/>
      <c r="O37" s="3"/>
      <c r="P37" s="3"/>
      <c r="Q37" s="4"/>
      <c r="R37" s="143"/>
      <c r="S37" s="147">
        <v>4630046643</v>
      </c>
      <c r="T37" s="143"/>
      <c r="U37" s="147">
        <f>SUM(T38:T39)</f>
        <v>2676101826</v>
      </c>
      <c r="X37" s="1"/>
      <c r="Y37" s="1">
        <v>4630046643</v>
      </c>
      <c r="Z37" s="91">
        <f t="shared" si="2"/>
        <v>0</v>
      </c>
      <c r="AA37" s="91">
        <f t="shared" si="2"/>
        <v>0</v>
      </c>
      <c r="AE37" s="16"/>
      <c r="AF37" s="17" t="s">
        <v>779</v>
      </c>
      <c r="AG37" s="17"/>
      <c r="AH37" s="3"/>
      <c r="AI37" s="3"/>
      <c r="AJ37" s="3"/>
      <c r="AK37" s="3"/>
      <c r="AL37" s="10"/>
      <c r="AM37" s="80">
        <f>SUM(AL38:AL39)</f>
        <v>1090453037</v>
      </c>
      <c r="AN37" s="10"/>
      <c r="AO37" s="80">
        <f>SUM(AN38:AN39)</f>
        <v>2676101826</v>
      </c>
      <c r="AP37" s="10"/>
      <c r="AQ37" s="80">
        <f>SUM(AP38:AP39)</f>
        <v>5512903119</v>
      </c>
      <c r="AS37" s="10">
        <f t="shared" si="1"/>
        <v>0</v>
      </c>
      <c r="AT37" s="80">
        <f t="shared" si="1"/>
        <v>2836801293</v>
      </c>
    </row>
    <row r="38" spans="1:46" ht="15" customHeight="1">
      <c r="B38" s="16"/>
      <c r="C38" s="17"/>
      <c r="D38" s="17" t="s">
        <v>774</v>
      </c>
      <c r="E38" s="17" t="s">
        <v>780</v>
      </c>
      <c r="F38" s="3"/>
      <c r="G38" s="3"/>
      <c r="H38" s="4"/>
      <c r="K38" s="16"/>
      <c r="L38" s="17"/>
      <c r="M38" s="17" t="s">
        <v>266</v>
      </c>
      <c r="N38" s="17" t="s">
        <v>781</v>
      </c>
      <c r="O38" s="3"/>
      <c r="P38" s="3"/>
      <c r="Q38" s="4"/>
      <c r="R38" s="143">
        <v>1478901575</v>
      </c>
      <c r="S38" s="147"/>
      <c r="T38" s="143">
        <v>6148944</v>
      </c>
      <c r="U38" s="147" t="s">
        <v>0</v>
      </c>
      <c r="X38" s="1">
        <v>1478901575</v>
      </c>
      <c r="Y38" s="1"/>
      <c r="Z38" s="91">
        <f t="shared" si="2"/>
        <v>0</v>
      </c>
      <c r="AA38" s="91">
        <f t="shared" si="2"/>
        <v>0</v>
      </c>
      <c r="AE38" s="16"/>
      <c r="AF38" s="17"/>
      <c r="AG38" s="17" t="s">
        <v>774</v>
      </c>
      <c r="AH38" s="17" t="s">
        <v>781</v>
      </c>
      <c r="AI38" s="3"/>
      <c r="AJ38" s="3"/>
      <c r="AK38" s="3"/>
      <c r="AL38" s="10">
        <v>1176404</v>
      </c>
      <c r="AM38" s="11"/>
      <c r="AN38" s="10">
        <v>6148944</v>
      </c>
      <c r="AO38" s="11"/>
      <c r="AP38" s="10">
        <v>452266652</v>
      </c>
      <c r="AQ38" s="11"/>
      <c r="AS38" s="10">
        <f t="shared" si="1"/>
        <v>446117708</v>
      </c>
      <c r="AT38" s="11">
        <f t="shared" si="1"/>
        <v>0</v>
      </c>
    </row>
    <row r="39" spans="1:46" ht="15" customHeight="1">
      <c r="B39" s="16"/>
      <c r="C39" s="17"/>
      <c r="D39" s="17" t="s">
        <v>776</v>
      </c>
      <c r="E39" s="17" t="s">
        <v>782</v>
      </c>
      <c r="F39" s="3"/>
      <c r="G39" s="3"/>
      <c r="H39" s="4"/>
      <c r="K39" s="16"/>
      <c r="L39" s="17"/>
      <c r="M39" s="17" t="s">
        <v>268</v>
      </c>
      <c r="N39" s="17" t="s">
        <v>783</v>
      </c>
      <c r="O39" s="3"/>
      <c r="P39" s="3"/>
      <c r="Q39" s="4"/>
      <c r="R39" s="143">
        <v>3151145068</v>
      </c>
      <c r="S39" s="147"/>
      <c r="T39" s="143">
        <v>2669952882</v>
      </c>
      <c r="U39" s="147" t="s">
        <v>0</v>
      </c>
      <c r="X39" s="1">
        <v>3151145068</v>
      </c>
      <c r="Y39" s="1"/>
      <c r="Z39" s="91">
        <f t="shared" si="2"/>
        <v>0</v>
      </c>
      <c r="AA39" s="91">
        <f t="shared" si="2"/>
        <v>0</v>
      </c>
      <c r="AE39" s="16"/>
      <c r="AF39" s="17"/>
      <c r="AG39" s="17" t="s">
        <v>776</v>
      </c>
      <c r="AH39" s="17" t="s">
        <v>783</v>
      </c>
      <c r="AI39" s="3"/>
      <c r="AJ39" s="3"/>
      <c r="AK39" s="3"/>
      <c r="AL39" s="10">
        <v>1089276633</v>
      </c>
      <c r="AM39" s="11"/>
      <c r="AN39" s="10">
        <v>2669952882</v>
      </c>
      <c r="AO39" s="11"/>
      <c r="AP39" s="10">
        <v>5060636467</v>
      </c>
      <c r="AQ39" s="11"/>
      <c r="AS39" s="10">
        <f t="shared" si="1"/>
        <v>2390683585</v>
      </c>
      <c r="AT39" s="11">
        <f t="shared" si="1"/>
        <v>0</v>
      </c>
    </row>
    <row r="40" spans="1:46" ht="15" customHeight="1">
      <c r="B40" s="18"/>
      <c r="C40" s="19" t="s">
        <v>784</v>
      </c>
      <c r="D40" s="19"/>
      <c r="E40" s="3"/>
      <c r="F40" s="3"/>
      <c r="G40" s="3"/>
      <c r="H40" s="4"/>
      <c r="K40" s="18"/>
      <c r="L40" s="19" t="s">
        <v>973</v>
      </c>
      <c r="M40" s="19"/>
      <c r="N40" s="3"/>
      <c r="O40" s="3"/>
      <c r="P40" s="3"/>
      <c r="Q40" s="4"/>
      <c r="R40" s="143"/>
      <c r="S40" s="147">
        <v>5751344449</v>
      </c>
      <c r="T40" s="143"/>
      <c r="U40" s="147">
        <f>SUM(T41:T45)</f>
        <v>5561789613</v>
      </c>
      <c r="X40" s="1"/>
      <c r="Y40" s="1">
        <v>5751344449</v>
      </c>
      <c r="Z40" s="91">
        <f t="shared" si="2"/>
        <v>0</v>
      </c>
      <c r="AA40" s="91">
        <f t="shared" si="2"/>
        <v>0</v>
      </c>
      <c r="AE40" s="18"/>
      <c r="AF40" s="19" t="s">
        <v>3</v>
      </c>
      <c r="AG40" s="19"/>
      <c r="AH40" s="3"/>
      <c r="AI40" s="3"/>
      <c r="AJ40" s="3"/>
      <c r="AK40" s="3"/>
      <c r="AL40" s="10"/>
      <c r="AM40" s="80">
        <f>SUM(AL41:AL45)</f>
        <v>2135177444</v>
      </c>
      <c r="AN40" s="10"/>
      <c r="AO40" s="80">
        <f>SUM(AN41:AN45)</f>
        <v>5561789613</v>
      </c>
      <c r="AP40" s="10"/>
      <c r="AQ40" s="80">
        <f>SUM(AP41:AP45)</f>
        <v>4980040687</v>
      </c>
      <c r="AS40" s="10">
        <f t="shared" si="1"/>
        <v>0</v>
      </c>
      <c r="AT40" s="80">
        <f t="shared" si="1"/>
        <v>-581748926</v>
      </c>
    </row>
    <row r="41" spans="1:46" ht="15" customHeight="1">
      <c r="B41" s="18"/>
      <c r="C41" s="19"/>
      <c r="D41" s="19" t="s">
        <v>774</v>
      </c>
      <c r="E41" s="19" t="s">
        <v>785</v>
      </c>
      <c r="F41" s="3"/>
      <c r="G41" s="3"/>
      <c r="H41" s="4"/>
      <c r="K41" s="18"/>
      <c r="L41" s="19"/>
      <c r="M41" s="19" t="s">
        <v>774</v>
      </c>
      <c r="N41" s="19" t="s">
        <v>786</v>
      </c>
      <c r="O41" s="3"/>
      <c r="P41" s="3"/>
      <c r="Q41" s="4"/>
      <c r="R41" s="143">
        <v>3234499001</v>
      </c>
      <c r="S41" s="147"/>
      <c r="T41" s="143">
        <v>3093829264</v>
      </c>
      <c r="U41" s="147" t="s">
        <v>0</v>
      </c>
      <c r="X41" s="1">
        <v>3234499001</v>
      </c>
      <c r="Y41" s="1"/>
      <c r="Z41" s="91">
        <f t="shared" si="2"/>
        <v>0</v>
      </c>
      <c r="AA41" s="91">
        <f t="shared" si="2"/>
        <v>0</v>
      </c>
      <c r="AE41" s="18"/>
      <c r="AF41" s="19"/>
      <c r="AG41" s="19" t="s">
        <v>774</v>
      </c>
      <c r="AH41" s="19" t="s">
        <v>786</v>
      </c>
      <c r="AI41" s="3"/>
      <c r="AJ41" s="3"/>
      <c r="AK41" s="3"/>
      <c r="AL41" s="10">
        <v>1734521474</v>
      </c>
      <c r="AM41" s="11"/>
      <c r="AN41" s="10">
        <v>3093829264</v>
      </c>
      <c r="AO41" s="11"/>
      <c r="AP41" s="10">
        <v>3117191951</v>
      </c>
      <c r="AQ41" s="11"/>
      <c r="AS41" s="10">
        <f t="shared" si="1"/>
        <v>23362687</v>
      </c>
      <c r="AT41" s="11">
        <f t="shared" si="1"/>
        <v>0</v>
      </c>
    </row>
    <row r="42" spans="1:46" ht="15" customHeight="1">
      <c r="B42" s="18"/>
      <c r="C42" s="19"/>
      <c r="D42" s="19" t="s">
        <v>776</v>
      </c>
      <c r="E42" s="19" t="s">
        <v>787</v>
      </c>
      <c r="F42" s="3"/>
      <c r="G42" s="3"/>
      <c r="H42" s="4"/>
      <c r="K42" s="18"/>
      <c r="L42" s="19"/>
      <c r="M42" s="19" t="s">
        <v>776</v>
      </c>
      <c r="N42" s="19" t="s">
        <v>788</v>
      </c>
      <c r="O42" s="3"/>
      <c r="P42" s="3"/>
      <c r="Q42" s="4"/>
      <c r="R42" s="143">
        <v>1938373844</v>
      </c>
      <c r="S42" s="147"/>
      <c r="T42" s="143">
        <v>2212069445</v>
      </c>
      <c r="U42" s="147"/>
      <c r="X42" s="1">
        <v>1938373844</v>
      </c>
      <c r="Y42" s="1"/>
      <c r="Z42" s="91">
        <f t="shared" si="2"/>
        <v>0</v>
      </c>
      <c r="AA42" s="91">
        <f t="shared" si="2"/>
        <v>0</v>
      </c>
      <c r="AE42" s="18"/>
      <c r="AF42" s="19"/>
      <c r="AG42" s="19" t="s">
        <v>776</v>
      </c>
      <c r="AH42" s="19" t="s">
        <v>788</v>
      </c>
      <c r="AI42" s="3"/>
      <c r="AJ42" s="3"/>
      <c r="AK42" s="3"/>
      <c r="AL42" s="10">
        <v>251121951</v>
      </c>
      <c r="AM42" s="11"/>
      <c r="AN42" s="10">
        <v>2212069445</v>
      </c>
      <c r="AO42" s="11"/>
      <c r="AP42" s="10">
        <v>1756471369</v>
      </c>
      <c r="AQ42" s="11"/>
      <c r="AS42" s="10">
        <f t="shared" si="1"/>
        <v>-455598076</v>
      </c>
      <c r="AT42" s="11">
        <f t="shared" si="1"/>
        <v>0</v>
      </c>
    </row>
    <row r="43" spans="1:46" ht="15" customHeight="1">
      <c r="B43" s="18"/>
      <c r="C43" s="19"/>
      <c r="D43" s="19" t="s">
        <v>270</v>
      </c>
      <c r="E43" s="19" t="s">
        <v>789</v>
      </c>
      <c r="F43" s="3"/>
      <c r="G43" s="3"/>
      <c r="H43" s="4"/>
      <c r="K43" s="18"/>
      <c r="L43" s="19"/>
      <c r="M43" s="19" t="s">
        <v>270</v>
      </c>
      <c r="N43" s="19" t="s">
        <v>790</v>
      </c>
      <c r="O43" s="3"/>
      <c r="P43" s="3"/>
      <c r="Q43" s="4"/>
      <c r="R43" s="143">
        <v>572471604</v>
      </c>
      <c r="S43" s="147"/>
      <c r="T43" s="143">
        <v>254690904</v>
      </c>
      <c r="U43" s="147"/>
      <c r="X43" s="1">
        <v>572471604</v>
      </c>
      <c r="Y43" s="1"/>
      <c r="Z43" s="91">
        <f t="shared" si="2"/>
        <v>0</v>
      </c>
      <c r="AA43" s="91">
        <f t="shared" si="2"/>
        <v>0</v>
      </c>
      <c r="AE43" s="18"/>
      <c r="AF43" s="19"/>
      <c r="AG43" s="19" t="s">
        <v>270</v>
      </c>
      <c r="AH43" s="19" t="s">
        <v>790</v>
      </c>
      <c r="AI43" s="3"/>
      <c r="AJ43" s="3"/>
      <c r="AK43" s="3"/>
      <c r="AL43" s="10">
        <v>149534019</v>
      </c>
      <c r="AM43" s="11"/>
      <c r="AN43" s="10">
        <v>254690904</v>
      </c>
      <c r="AO43" s="11"/>
      <c r="AP43" s="10">
        <v>105177367</v>
      </c>
      <c r="AQ43" s="11"/>
      <c r="AS43" s="10">
        <f t="shared" si="1"/>
        <v>-149513537</v>
      </c>
      <c r="AT43" s="11">
        <f t="shared" si="1"/>
        <v>0</v>
      </c>
    </row>
    <row r="44" spans="1:46" ht="15" customHeight="1">
      <c r="B44" s="18"/>
      <c r="C44" s="19"/>
      <c r="D44" s="19" t="s">
        <v>271</v>
      </c>
      <c r="E44" s="19" t="s">
        <v>791</v>
      </c>
      <c r="F44" s="3"/>
      <c r="G44" s="3"/>
      <c r="H44" s="4"/>
      <c r="K44" s="18"/>
      <c r="L44" s="19"/>
      <c r="M44" s="19" t="s">
        <v>271</v>
      </c>
      <c r="N44" s="19" t="s">
        <v>792</v>
      </c>
      <c r="O44" s="3"/>
      <c r="P44" s="3"/>
      <c r="Q44" s="4"/>
      <c r="R44" s="143">
        <v>0</v>
      </c>
      <c r="S44" s="147"/>
      <c r="T44" s="143">
        <v>0</v>
      </c>
      <c r="U44" s="147" t="s">
        <v>0</v>
      </c>
      <c r="X44" s="1">
        <v>0</v>
      </c>
      <c r="Y44" s="1"/>
      <c r="Z44" s="91">
        <f t="shared" si="2"/>
        <v>0</v>
      </c>
      <c r="AA44" s="91">
        <f t="shared" si="2"/>
        <v>0</v>
      </c>
      <c r="AE44" s="18"/>
      <c r="AF44" s="19"/>
      <c r="AG44" s="19" t="s">
        <v>271</v>
      </c>
      <c r="AH44" s="19" t="s">
        <v>792</v>
      </c>
      <c r="AI44" s="3"/>
      <c r="AJ44" s="3"/>
      <c r="AK44" s="3"/>
      <c r="AL44" s="10">
        <v>0</v>
      </c>
      <c r="AM44" s="11"/>
      <c r="AN44" s="10">
        <v>0</v>
      </c>
      <c r="AO44" s="11"/>
      <c r="AP44" s="10">
        <v>0</v>
      </c>
      <c r="AQ44" s="11"/>
      <c r="AS44" s="10">
        <f t="shared" si="1"/>
        <v>0</v>
      </c>
      <c r="AT44" s="11">
        <f t="shared" si="1"/>
        <v>0</v>
      </c>
    </row>
    <row r="45" spans="1:46" ht="15" customHeight="1">
      <c r="B45" s="18"/>
      <c r="C45" s="19"/>
      <c r="D45" s="19" t="s">
        <v>272</v>
      </c>
      <c r="E45" s="19" t="s">
        <v>793</v>
      </c>
      <c r="F45" s="3"/>
      <c r="G45" s="3"/>
      <c r="H45" s="4"/>
      <c r="K45" s="18"/>
      <c r="L45" s="19"/>
      <c r="M45" s="19" t="s">
        <v>272</v>
      </c>
      <c r="N45" s="19" t="s">
        <v>794</v>
      </c>
      <c r="O45" s="3"/>
      <c r="P45" s="3"/>
      <c r="Q45" s="4"/>
      <c r="R45" s="143">
        <v>6000000</v>
      </c>
      <c r="S45" s="147"/>
      <c r="T45" s="143">
        <v>1200000</v>
      </c>
      <c r="U45" s="147"/>
      <c r="X45" s="1">
        <v>6000000</v>
      </c>
      <c r="Y45" s="1"/>
      <c r="Z45" s="91">
        <f t="shared" si="2"/>
        <v>0</v>
      </c>
      <c r="AA45" s="91">
        <f t="shared" si="2"/>
        <v>0</v>
      </c>
      <c r="AE45" s="18"/>
      <c r="AF45" s="19"/>
      <c r="AG45" s="19" t="s">
        <v>272</v>
      </c>
      <c r="AH45" s="19" t="s">
        <v>794</v>
      </c>
      <c r="AI45" s="3"/>
      <c r="AJ45" s="3"/>
      <c r="AK45" s="3"/>
      <c r="AL45" s="10">
        <v>0</v>
      </c>
      <c r="AM45" s="11"/>
      <c r="AN45" s="10">
        <v>1200000</v>
      </c>
      <c r="AO45" s="11"/>
      <c r="AP45" s="10">
        <v>1200000</v>
      </c>
      <c r="AQ45" s="11"/>
      <c r="AS45" s="10">
        <f t="shared" si="1"/>
        <v>0</v>
      </c>
      <c r="AT45" s="11">
        <f t="shared" si="1"/>
        <v>0</v>
      </c>
    </row>
    <row r="46" spans="1:46" ht="15" customHeight="1">
      <c r="B46" s="18" t="s">
        <v>795</v>
      </c>
      <c r="C46" s="19"/>
      <c r="D46" s="19"/>
      <c r="E46" s="3"/>
      <c r="F46" s="3"/>
      <c r="G46" s="3"/>
      <c r="H46" s="4"/>
      <c r="K46" s="18" t="s">
        <v>796</v>
      </c>
      <c r="L46" s="19"/>
      <c r="M46" s="19"/>
      <c r="N46" s="3"/>
      <c r="O46" s="3"/>
      <c r="P46" s="3"/>
      <c r="Q46" s="4"/>
      <c r="R46" s="143"/>
      <c r="S46" s="147">
        <v>987278386298</v>
      </c>
      <c r="T46" s="143"/>
      <c r="U46" s="147">
        <f>SUM(U47,U54,U62,U67,U71,U74,U77,U101)</f>
        <v>466526417385</v>
      </c>
      <c r="X46" s="1"/>
      <c r="Y46" s="1">
        <v>989335296698</v>
      </c>
      <c r="Z46" s="91">
        <f t="shared" si="2"/>
        <v>0</v>
      </c>
      <c r="AA46" s="91">
        <f t="shared" si="2"/>
        <v>2056910400</v>
      </c>
      <c r="AE46" s="18" t="s">
        <v>796</v>
      </c>
      <c r="AF46" s="19"/>
      <c r="AG46" s="19"/>
      <c r="AH46" s="3"/>
      <c r="AI46" s="3"/>
      <c r="AJ46" s="3"/>
      <c r="AK46" s="3"/>
      <c r="AL46" s="10"/>
      <c r="AM46" s="80">
        <f>SUM(AM47,AM54,AM62,AM67,AM71,AM74,AM77,AM101)</f>
        <v>234255050049</v>
      </c>
      <c r="AN46" s="10"/>
      <c r="AO46" s="80">
        <f>SUM(AO47,AO54,AO62,AO67,AO71,AO74,AO77,AO101)</f>
        <v>466526417385</v>
      </c>
      <c r="AP46" s="10"/>
      <c r="AQ46" s="80">
        <f>SUM(AQ47,AQ54,AQ62,AQ67,AQ71,AQ74,AQ77,AQ101)</f>
        <v>756660647151</v>
      </c>
      <c r="AS46" s="10">
        <f t="shared" si="1"/>
        <v>0</v>
      </c>
      <c r="AT46" s="80">
        <f t="shared" si="1"/>
        <v>290134229766</v>
      </c>
    </row>
    <row r="47" spans="1:46" ht="15" customHeight="1">
      <c r="B47" s="18"/>
      <c r="C47" s="19" t="s">
        <v>797</v>
      </c>
      <c r="D47" s="19"/>
      <c r="E47" s="3"/>
      <c r="F47" s="3"/>
      <c r="G47" s="3"/>
      <c r="H47" s="4"/>
      <c r="K47" s="18"/>
      <c r="L47" s="19" t="s">
        <v>4</v>
      </c>
      <c r="M47" s="19"/>
      <c r="N47" s="3"/>
      <c r="O47" s="3"/>
      <c r="P47" s="3"/>
      <c r="Q47" s="4"/>
      <c r="R47" s="143"/>
      <c r="S47" s="147">
        <v>24363985167</v>
      </c>
      <c r="T47" s="143"/>
      <c r="U47" s="147">
        <f>SUM(T48:T53)</f>
        <v>14334627921</v>
      </c>
      <c r="X47" s="1"/>
      <c r="Y47" s="1">
        <v>26420895567</v>
      </c>
      <c r="Z47" s="91">
        <f t="shared" si="2"/>
        <v>0</v>
      </c>
      <c r="AA47" s="91">
        <f t="shared" si="2"/>
        <v>2056910400</v>
      </c>
      <c r="AE47" s="18"/>
      <c r="AF47" s="19" t="s">
        <v>4</v>
      </c>
      <c r="AG47" s="19"/>
      <c r="AH47" s="3"/>
      <c r="AI47" s="3"/>
      <c r="AJ47" s="3"/>
      <c r="AK47" s="3"/>
      <c r="AL47" s="10"/>
      <c r="AM47" s="80">
        <f>SUM(AL48:AL53)</f>
        <v>6989791416</v>
      </c>
      <c r="AN47" s="10"/>
      <c r="AO47" s="80">
        <f>SUM(AN48:AN53)</f>
        <v>14334627921</v>
      </c>
      <c r="AP47" s="10"/>
      <c r="AQ47" s="80">
        <f>SUM(AP48:AP53)</f>
        <v>22095195446</v>
      </c>
      <c r="AS47" s="10">
        <f t="shared" si="1"/>
        <v>0</v>
      </c>
      <c r="AT47" s="80">
        <f t="shared" si="1"/>
        <v>7760567525</v>
      </c>
    </row>
    <row r="48" spans="1:46" ht="15" customHeight="1">
      <c r="B48" s="18"/>
      <c r="C48" s="19"/>
      <c r="D48" s="19" t="s">
        <v>774</v>
      </c>
      <c r="E48" s="19" t="s">
        <v>798</v>
      </c>
      <c r="F48" s="3"/>
      <c r="G48" s="3"/>
      <c r="H48" s="4"/>
      <c r="K48" s="18"/>
      <c r="L48" s="19"/>
      <c r="M48" s="19" t="s">
        <v>774</v>
      </c>
      <c r="N48" s="19" t="s">
        <v>799</v>
      </c>
      <c r="O48" s="3"/>
      <c r="P48" s="3"/>
      <c r="Q48" s="4"/>
      <c r="R48" s="143">
        <v>19691281003</v>
      </c>
      <c r="S48" s="147"/>
      <c r="T48" s="143">
        <v>11704453179</v>
      </c>
      <c r="U48" s="147" t="s">
        <v>0</v>
      </c>
      <c r="X48" s="1">
        <v>19691281003</v>
      </c>
      <c r="Y48" s="1"/>
      <c r="Z48" s="91">
        <f t="shared" si="2"/>
        <v>0</v>
      </c>
      <c r="AA48" s="91">
        <f t="shared" si="2"/>
        <v>0</v>
      </c>
      <c r="AE48" s="18"/>
      <c r="AF48" s="19"/>
      <c r="AG48" s="19" t="s">
        <v>774</v>
      </c>
      <c r="AH48" s="19" t="s">
        <v>799</v>
      </c>
      <c r="AI48" s="3"/>
      <c r="AJ48" s="3"/>
      <c r="AK48" s="3"/>
      <c r="AL48" s="10">
        <v>5622133605</v>
      </c>
      <c r="AM48" s="11"/>
      <c r="AN48" s="10">
        <v>11704453179</v>
      </c>
      <c r="AO48" s="11"/>
      <c r="AP48" s="10">
        <v>17831726793</v>
      </c>
      <c r="AQ48" s="11"/>
      <c r="AS48" s="10">
        <f t="shared" si="1"/>
        <v>6127273614</v>
      </c>
      <c r="AT48" s="11">
        <f t="shared" si="1"/>
        <v>0</v>
      </c>
    </row>
    <row r="49" spans="2:46" ht="15" customHeight="1">
      <c r="B49" s="18"/>
      <c r="C49" s="19"/>
      <c r="D49" s="19" t="s">
        <v>776</v>
      </c>
      <c r="E49" s="19" t="s">
        <v>800</v>
      </c>
      <c r="F49" s="3"/>
      <c r="G49" s="3"/>
      <c r="H49" s="4"/>
      <c r="K49" s="18"/>
      <c r="L49" s="19"/>
      <c r="M49" s="19" t="s">
        <v>776</v>
      </c>
      <c r="N49" s="19" t="s">
        <v>801</v>
      </c>
      <c r="O49" s="3"/>
      <c r="P49" s="3"/>
      <c r="Q49" s="4"/>
      <c r="R49" s="143">
        <v>191924485</v>
      </c>
      <c r="S49" s="147"/>
      <c r="T49" s="143">
        <v>153614186</v>
      </c>
      <c r="U49" s="147" t="s">
        <v>0</v>
      </c>
      <c r="X49" s="1">
        <v>191924485</v>
      </c>
      <c r="Y49" s="1"/>
      <c r="Z49" s="91">
        <f t="shared" si="2"/>
        <v>0</v>
      </c>
      <c r="AA49" s="91">
        <f t="shared" si="2"/>
        <v>0</v>
      </c>
      <c r="AE49" s="18"/>
      <c r="AF49" s="19"/>
      <c r="AG49" s="19" t="s">
        <v>776</v>
      </c>
      <c r="AH49" s="19" t="s">
        <v>801</v>
      </c>
      <c r="AI49" s="3"/>
      <c r="AJ49" s="3"/>
      <c r="AK49" s="3"/>
      <c r="AL49" s="10">
        <v>80207048</v>
      </c>
      <c r="AM49" s="11"/>
      <c r="AN49" s="10">
        <v>153614186</v>
      </c>
      <c r="AO49" s="11"/>
      <c r="AP49" s="10">
        <v>237281840</v>
      </c>
      <c r="AQ49" s="11"/>
      <c r="AS49" s="10">
        <f t="shared" si="1"/>
        <v>83667654</v>
      </c>
      <c r="AT49" s="11">
        <f t="shared" si="1"/>
        <v>0</v>
      </c>
    </row>
    <row r="50" spans="2:46" ht="15" customHeight="1">
      <c r="B50" s="18"/>
      <c r="C50" s="19"/>
      <c r="D50" s="19" t="s">
        <v>270</v>
      </c>
      <c r="E50" s="19" t="s">
        <v>802</v>
      </c>
      <c r="F50" s="3"/>
      <c r="G50" s="3"/>
      <c r="H50" s="4"/>
      <c r="K50" s="18"/>
      <c r="L50" s="19"/>
      <c r="M50" s="19" t="s">
        <v>270</v>
      </c>
      <c r="N50" s="19" t="s">
        <v>803</v>
      </c>
      <c r="O50" s="3"/>
      <c r="P50" s="3"/>
      <c r="Q50" s="4"/>
      <c r="R50" s="143">
        <v>0</v>
      </c>
      <c r="S50" s="147"/>
      <c r="T50" s="143">
        <v>0</v>
      </c>
      <c r="U50" s="147"/>
      <c r="X50" s="1">
        <v>0</v>
      </c>
      <c r="Y50" s="1"/>
      <c r="Z50" s="91">
        <f t="shared" si="2"/>
        <v>0</v>
      </c>
      <c r="AA50" s="91">
        <f t="shared" si="2"/>
        <v>0</v>
      </c>
      <c r="AE50" s="18"/>
      <c r="AF50" s="19"/>
      <c r="AG50" s="19" t="s">
        <v>270</v>
      </c>
      <c r="AH50" s="19" t="s">
        <v>803</v>
      </c>
      <c r="AI50" s="3"/>
      <c r="AJ50" s="3"/>
      <c r="AK50" s="3"/>
      <c r="AL50" s="10">
        <v>0</v>
      </c>
      <c r="AM50" s="11"/>
      <c r="AN50" s="10">
        <v>0</v>
      </c>
      <c r="AO50" s="11"/>
      <c r="AP50" s="10">
        <v>0</v>
      </c>
      <c r="AQ50" s="11"/>
      <c r="AS50" s="10">
        <f t="shared" si="1"/>
        <v>0</v>
      </c>
      <c r="AT50" s="11">
        <f t="shared" si="1"/>
        <v>0</v>
      </c>
    </row>
    <row r="51" spans="2:46" ht="15" customHeight="1">
      <c r="B51" s="18"/>
      <c r="C51" s="19"/>
      <c r="D51" s="19" t="s">
        <v>271</v>
      </c>
      <c r="E51" s="19" t="s">
        <v>804</v>
      </c>
      <c r="F51" s="3"/>
      <c r="G51" s="3"/>
      <c r="H51" s="4"/>
      <c r="K51" s="18"/>
      <c r="L51" s="19"/>
      <c r="M51" s="19" t="s">
        <v>271</v>
      </c>
      <c r="N51" s="19" t="s">
        <v>805</v>
      </c>
      <c r="O51" s="3"/>
      <c r="P51" s="3"/>
      <c r="Q51" s="4"/>
      <c r="R51" s="143">
        <v>35934313</v>
      </c>
      <c r="S51" s="147"/>
      <c r="T51" s="143">
        <v>35931561</v>
      </c>
      <c r="U51" s="147" t="s">
        <v>0</v>
      </c>
      <c r="X51" s="1">
        <v>35934313</v>
      </c>
      <c r="Y51" s="1"/>
      <c r="Z51" s="91">
        <f t="shared" si="2"/>
        <v>0</v>
      </c>
      <c r="AA51" s="91">
        <f t="shared" si="2"/>
        <v>0</v>
      </c>
      <c r="AE51" s="18"/>
      <c r="AF51" s="19"/>
      <c r="AG51" s="19" t="s">
        <v>271</v>
      </c>
      <c r="AH51" s="19" t="s">
        <v>805</v>
      </c>
      <c r="AI51" s="3"/>
      <c r="AJ51" s="3"/>
      <c r="AK51" s="3"/>
      <c r="AL51" s="10">
        <v>20392922</v>
      </c>
      <c r="AM51" s="11"/>
      <c r="AN51" s="10">
        <v>35931561</v>
      </c>
      <c r="AO51" s="11"/>
      <c r="AP51" s="10">
        <v>51154115</v>
      </c>
      <c r="AQ51" s="11"/>
      <c r="AS51" s="10">
        <f t="shared" si="1"/>
        <v>15222554</v>
      </c>
      <c r="AT51" s="11">
        <f t="shared" si="1"/>
        <v>0</v>
      </c>
    </row>
    <row r="52" spans="2:46" ht="15" customHeight="1">
      <c r="B52" s="18"/>
      <c r="C52" s="19"/>
      <c r="D52" s="19" t="s">
        <v>272</v>
      </c>
      <c r="E52" s="19" t="s">
        <v>806</v>
      </c>
      <c r="F52" s="3"/>
      <c r="G52" s="3"/>
      <c r="H52" s="4"/>
      <c r="K52" s="18"/>
      <c r="L52" s="19"/>
      <c r="M52" s="19" t="s">
        <v>272</v>
      </c>
      <c r="N52" s="19" t="s">
        <v>807</v>
      </c>
      <c r="O52" s="3"/>
      <c r="P52" s="3"/>
      <c r="Q52" s="4"/>
      <c r="R52" s="143">
        <v>410698601</v>
      </c>
      <c r="S52" s="147"/>
      <c r="T52" s="143">
        <v>256900653</v>
      </c>
      <c r="U52" s="147"/>
      <c r="X52" s="1">
        <v>410698601</v>
      </c>
      <c r="Y52" s="1"/>
      <c r="Z52" s="91">
        <f t="shared" si="2"/>
        <v>0</v>
      </c>
      <c r="AA52" s="91">
        <f t="shared" si="2"/>
        <v>0</v>
      </c>
      <c r="AE52" s="18"/>
      <c r="AF52" s="19"/>
      <c r="AG52" s="19" t="s">
        <v>272</v>
      </c>
      <c r="AH52" s="19" t="s">
        <v>807</v>
      </c>
      <c r="AI52" s="3"/>
      <c r="AJ52" s="3"/>
      <c r="AK52" s="3"/>
      <c r="AL52" s="10">
        <v>150993531</v>
      </c>
      <c r="AM52" s="11"/>
      <c r="AN52" s="10">
        <v>256900653</v>
      </c>
      <c r="AO52" s="11"/>
      <c r="AP52" s="10">
        <v>428240955</v>
      </c>
      <c r="AQ52" s="11"/>
      <c r="AS52" s="10">
        <f t="shared" si="1"/>
        <v>171340302</v>
      </c>
      <c r="AT52" s="11">
        <f t="shared" si="1"/>
        <v>0</v>
      </c>
    </row>
    <row r="53" spans="2:46" ht="15" customHeight="1">
      <c r="B53" s="18"/>
      <c r="C53" s="19"/>
      <c r="D53" s="19" t="s">
        <v>273</v>
      </c>
      <c r="E53" s="19" t="s">
        <v>808</v>
      </c>
      <c r="F53" s="3"/>
      <c r="G53" s="3"/>
      <c r="H53" s="4"/>
      <c r="K53" s="18"/>
      <c r="L53" s="19"/>
      <c r="M53" s="19" t="s">
        <v>273</v>
      </c>
      <c r="N53" s="19" t="s">
        <v>809</v>
      </c>
      <c r="O53" s="3"/>
      <c r="P53" s="3"/>
      <c r="Q53" s="4"/>
      <c r="R53" s="143">
        <v>4034146765</v>
      </c>
      <c r="S53" s="147"/>
      <c r="T53" s="143">
        <v>2183728342</v>
      </c>
      <c r="U53" s="147" t="s">
        <v>0</v>
      </c>
      <c r="X53" s="1">
        <v>6091057165</v>
      </c>
      <c r="Y53" s="1"/>
      <c r="Z53" s="91">
        <f t="shared" si="2"/>
        <v>2056910400</v>
      </c>
      <c r="AA53" s="91">
        <f t="shared" si="2"/>
        <v>0</v>
      </c>
      <c r="AE53" s="18"/>
      <c r="AF53" s="19"/>
      <c r="AG53" s="19" t="s">
        <v>273</v>
      </c>
      <c r="AH53" s="19" t="s">
        <v>809</v>
      </c>
      <c r="AI53" s="3"/>
      <c r="AJ53" s="3"/>
      <c r="AK53" s="3"/>
      <c r="AL53" s="10">
        <v>1116064310</v>
      </c>
      <c r="AM53" s="11"/>
      <c r="AN53" s="10">
        <v>2183728342</v>
      </c>
      <c r="AO53" s="11"/>
      <c r="AP53" s="10">
        <v>3546791743</v>
      </c>
      <c r="AQ53" s="11"/>
      <c r="AS53" s="10">
        <f t="shared" si="1"/>
        <v>1363063401</v>
      </c>
      <c r="AT53" s="11">
        <f t="shared" si="1"/>
        <v>0</v>
      </c>
    </row>
    <row r="54" spans="2:46" ht="15" customHeight="1">
      <c r="B54" s="18"/>
      <c r="C54" s="19" t="s">
        <v>810</v>
      </c>
      <c r="D54" s="19"/>
      <c r="E54" s="3"/>
      <c r="F54" s="3"/>
      <c r="G54" s="3"/>
      <c r="H54" s="4"/>
      <c r="K54" s="18"/>
      <c r="L54" s="19" t="s">
        <v>811</v>
      </c>
      <c r="M54" s="19"/>
      <c r="N54" s="3"/>
      <c r="O54" s="3"/>
      <c r="P54" s="3"/>
      <c r="Q54" s="4"/>
      <c r="R54" s="143"/>
      <c r="S54" s="147">
        <v>243347967795</v>
      </c>
      <c r="T54" s="143"/>
      <c r="U54" s="147">
        <f>SUM(T55:T61)</f>
        <v>97817150129</v>
      </c>
      <c r="X54" s="1"/>
      <c r="Y54" s="1">
        <v>243347967795</v>
      </c>
      <c r="Z54" s="91">
        <f t="shared" si="2"/>
        <v>0</v>
      </c>
      <c r="AA54" s="91">
        <f t="shared" si="2"/>
        <v>0</v>
      </c>
      <c r="AE54" s="18"/>
      <c r="AF54" s="19" t="s">
        <v>811</v>
      </c>
      <c r="AG54" s="19"/>
      <c r="AH54" s="3"/>
      <c r="AI54" s="3"/>
      <c r="AJ54" s="3"/>
      <c r="AK54" s="3"/>
      <c r="AL54" s="10"/>
      <c r="AM54" s="80">
        <f>SUM(AL55:AL61)</f>
        <v>34190992228</v>
      </c>
      <c r="AN54" s="10"/>
      <c r="AO54" s="80">
        <f>SUM(AN55:AN61)</f>
        <v>97817150129</v>
      </c>
      <c r="AP54" s="10"/>
      <c r="AQ54" s="80">
        <f>SUM(AP55:AP61)</f>
        <v>162810619866</v>
      </c>
      <c r="AS54" s="10">
        <f t="shared" si="1"/>
        <v>0</v>
      </c>
      <c r="AT54" s="80">
        <f t="shared" si="1"/>
        <v>64993469737</v>
      </c>
    </row>
    <row r="55" spans="2:46" ht="15" customHeight="1">
      <c r="B55" s="18"/>
      <c r="C55" s="19"/>
      <c r="D55" s="19" t="s">
        <v>266</v>
      </c>
      <c r="E55" s="61" t="s">
        <v>564</v>
      </c>
      <c r="F55" s="3"/>
      <c r="G55" s="3"/>
      <c r="H55" s="4"/>
      <c r="K55" s="18"/>
      <c r="L55" s="19"/>
      <c r="M55" s="19" t="s">
        <v>266</v>
      </c>
      <c r="N55" s="19" t="s">
        <v>608</v>
      </c>
      <c r="O55" s="3"/>
      <c r="P55" s="3"/>
      <c r="Q55" s="4"/>
      <c r="R55" s="143">
        <v>172970097598</v>
      </c>
      <c r="S55" s="147"/>
      <c r="T55" s="143">
        <v>55708603622</v>
      </c>
      <c r="U55" s="147" t="s">
        <v>0</v>
      </c>
      <c r="X55" s="1">
        <v>172970097598</v>
      </c>
      <c r="Y55" s="1"/>
      <c r="Z55" s="91">
        <f t="shared" si="2"/>
        <v>0</v>
      </c>
      <c r="AA55" s="91">
        <f t="shared" si="2"/>
        <v>0</v>
      </c>
      <c r="AE55" s="18"/>
      <c r="AF55" s="19"/>
      <c r="AG55" s="19" t="s">
        <v>266</v>
      </c>
      <c r="AH55" s="19" t="s">
        <v>608</v>
      </c>
      <c r="AI55" s="3"/>
      <c r="AJ55" s="3"/>
      <c r="AK55" s="3"/>
      <c r="AL55" s="10">
        <v>21268449629</v>
      </c>
      <c r="AM55" s="11"/>
      <c r="AN55" s="10">
        <v>55708603622</v>
      </c>
      <c r="AO55" s="11"/>
      <c r="AP55" s="10">
        <v>106564570703</v>
      </c>
      <c r="AQ55" s="11"/>
      <c r="AS55" s="10">
        <f t="shared" si="1"/>
        <v>50855967081</v>
      </c>
      <c r="AT55" s="11">
        <f t="shared" si="1"/>
        <v>0</v>
      </c>
    </row>
    <row r="56" spans="2:46" ht="15" customHeight="1">
      <c r="B56" s="18"/>
      <c r="C56" s="19"/>
      <c r="D56" s="19" t="s">
        <v>268</v>
      </c>
      <c r="E56" s="61" t="s">
        <v>565</v>
      </c>
      <c r="F56" s="3"/>
      <c r="G56" s="3"/>
      <c r="H56" s="4"/>
      <c r="K56" s="18"/>
      <c r="L56" s="19"/>
      <c r="M56" s="19" t="s">
        <v>268</v>
      </c>
      <c r="N56" s="19" t="s">
        <v>609</v>
      </c>
      <c r="O56" s="3"/>
      <c r="P56" s="3"/>
      <c r="Q56" s="4"/>
      <c r="R56" s="143">
        <v>11514838040</v>
      </c>
      <c r="S56" s="147"/>
      <c r="T56" s="143">
        <v>13281566548</v>
      </c>
      <c r="U56" s="147" t="s">
        <v>0</v>
      </c>
      <c r="X56" s="1">
        <v>11514838040</v>
      </c>
      <c r="Y56" s="1"/>
      <c r="Z56" s="91">
        <f t="shared" si="2"/>
        <v>0</v>
      </c>
      <c r="AA56" s="91">
        <f t="shared" si="2"/>
        <v>0</v>
      </c>
      <c r="AE56" s="18"/>
      <c r="AF56" s="19"/>
      <c r="AG56" s="19" t="s">
        <v>268</v>
      </c>
      <c r="AH56" s="19" t="s">
        <v>609</v>
      </c>
      <c r="AI56" s="3"/>
      <c r="AJ56" s="3"/>
      <c r="AK56" s="3"/>
      <c r="AL56" s="10">
        <v>3326631800</v>
      </c>
      <c r="AM56" s="11"/>
      <c r="AN56" s="10">
        <v>13281566548</v>
      </c>
      <c r="AO56" s="11"/>
      <c r="AP56" s="10">
        <v>12544296400</v>
      </c>
      <c r="AQ56" s="11"/>
      <c r="AS56" s="10">
        <f t="shared" si="1"/>
        <v>-737270148</v>
      </c>
      <c r="AT56" s="11">
        <f t="shared" si="1"/>
        <v>0</v>
      </c>
    </row>
    <row r="57" spans="2:46" ht="15" customHeight="1">
      <c r="B57" s="18"/>
      <c r="C57" s="19"/>
      <c r="D57" s="19"/>
      <c r="E57" s="61"/>
      <c r="F57" s="3"/>
      <c r="G57" s="3"/>
      <c r="H57" s="4"/>
      <c r="K57" s="18"/>
      <c r="L57" s="19"/>
      <c r="M57" s="19" t="s">
        <v>812</v>
      </c>
      <c r="N57" s="19" t="s">
        <v>813</v>
      </c>
      <c r="O57" s="3"/>
      <c r="P57" s="3"/>
      <c r="Q57" s="4"/>
      <c r="R57" s="143">
        <v>0</v>
      </c>
      <c r="S57" s="147"/>
      <c r="T57" s="143">
        <v>455393759</v>
      </c>
      <c r="U57" s="147"/>
      <c r="X57" s="1">
        <v>0</v>
      </c>
      <c r="Y57" s="1"/>
      <c r="Z57" s="91">
        <f t="shared" si="2"/>
        <v>0</v>
      </c>
      <c r="AA57" s="91">
        <f t="shared" si="2"/>
        <v>0</v>
      </c>
      <c r="AE57" s="18"/>
      <c r="AF57" s="19"/>
      <c r="AG57" s="19" t="s">
        <v>270</v>
      </c>
      <c r="AH57" s="19" t="s">
        <v>814</v>
      </c>
      <c r="AI57" s="3"/>
      <c r="AJ57" s="3"/>
      <c r="AK57" s="3"/>
      <c r="AL57" s="10"/>
      <c r="AM57" s="11"/>
      <c r="AN57" s="10">
        <v>455393759</v>
      </c>
      <c r="AO57" s="11"/>
      <c r="AP57" s="10">
        <v>569824000</v>
      </c>
      <c r="AQ57" s="11"/>
      <c r="AS57" s="10">
        <f t="shared" si="1"/>
        <v>114430241</v>
      </c>
      <c r="AT57" s="11">
        <f t="shared" si="1"/>
        <v>0</v>
      </c>
    </row>
    <row r="58" spans="2:46" ht="15" customHeight="1">
      <c r="B58" s="18"/>
      <c r="C58" s="19"/>
      <c r="D58" s="19" t="s">
        <v>270</v>
      </c>
      <c r="E58" s="19" t="s">
        <v>815</v>
      </c>
      <c r="F58" s="3"/>
      <c r="G58" s="3"/>
      <c r="H58" s="4"/>
      <c r="K58" s="18"/>
      <c r="L58" s="19"/>
      <c r="M58" s="19" t="s">
        <v>271</v>
      </c>
      <c r="N58" s="19" t="s">
        <v>610</v>
      </c>
      <c r="O58" s="3"/>
      <c r="P58" s="3"/>
      <c r="Q58" s="4"/>
      <c r="R58" s="143">
        <v>4948711357</v>
      </c>
      <c r="S58" s="147"/>
      <c r="T58" s="143">
        <v>4599084197</v>
      </c>
      <c r="U58" s="147" t="s">
        <v>0</v>
      </c>
      <c r="X58" s="1">
        <v>4948711357</v>
      </c>
      <c r="Y58" s="1"/>
      <c r="Z58" s="91">
        <f t="shared" si="2"/>
        <v>0</v>
      </c>
      <c r="AA58" s="91">
        <f t="shared" si="2"/>
        <v>0</v>
      </c>
      <c r="AE58" s="18"/>
      <c r="AF58" s="19"/>
      <c r="AG58" s="19" t="s">
        <v>271</v>
      </c>
      <c r="AH58" s="19" t="s">
        <v>610</v>
      </c>
      <c r="AI58" s="3"/>
      <c r="AJ58" s="3"/>
      <c r="AK58" s="3"/>
      <c r="AL58" s="10">
        <v>242658988</v>
      </c>
      <c r="AM58" s="11"/>
      <c r="AN58" s="10">
        <v>4599084197</v>
      </c>
      <c r="AO58" s="11"/>
      <c r="AP58" s="10">
        <v>2989699034</v>
      </c>
      <c r="AQ58" s="11"/>
      <c r="AS58" s="10">
        <f t="shared" si="1"/>
        <v>-1609385163</v>
      </c>
      <c r="AT58" s="11">
        <f t="shared" si="1"/>
        <v>0</v>
      </c>
    </row>
    <row r="59" spans="2:46" ht="15" customHeight="1">
      <c r="B59" s="18"/>
      <c r="C59" s="19"/>
      <c r="D59" s="19" t="s">
        <v>271</v>
      </c>
      <c r="E59" s="19" t="s">
        <v>816</v>
      </c>
      <c r="F59" s="3"/>
      <c r="G59" s="3"/>
      <c r="H59" s="4"/>
      <c r="K59" s="18"/>
      <c r="L59" s="19"/>
      <c r="M59" s="19" t="s">
        <v>272</v>
      </c>
      <c r="N59" s="19" t="s">
        <v>611</v>
      </c>
      <c r="O59" s="3"/>
      <c r="P59" s="3"/>
      <c r="Q59" s="4"/>
      <c r="R59" s="143">
        <v>50053026245</v>
      </c>
      <c r="S59" s="147"/>
      <c r="T59" s="143">
        <v>22056618985</v>
      </c>
      <c r="U59" s="147"/>
      <c r="X59" s="1">
        <v>50053026245</v>
      </c>
      <c r="Y59" s="1"/>
      <c r="Z59" s="91">
        <f t="shared" si="2"/>
        <v>0</v>
      </c>
      <c r="AA59" s="91">
        <f t="shared" si="2"/>
        <v>0</v>
      </c>
      <c r="AE59" s="18"/>
      <c r="AF59" s="19"/>
      <c r="AG59" s="19" t="s">
        <v>272</v>
      </c>
      <c r="AH59" s="19" t="s">
        <v>611</v>
      </c>
      <c r="AI59" s="3"/>
      <c r="AJ59" s="3"/>
      <c r="AK59" s="3"/>
      <c r="AL59" s="10">
        <v>7459917452</v>
      </c>
      <c r="AM59" s="11"/>
      <c r="AN59" s="10">
        <v>22056618985</v>
      </c>
      <c r="AO59" s="11"/>
      <c r="AP59" s="10">
        <v>37835347677</v>
      </c>
      <c r="AQ59" s="11"/>
      <c r="AS59" s="10">
        <f t="shared" si="1"/>
        <v>15778728692</v>
      </c>
      <c r="AT59" s="11">
        <f t="shared" si="1"/>
        <v>0</v>
      </c>
    </row>
    <row r="60" spans="2:46" ht="15" customHeight="1">
      <c r="B60" s="18"/>
      <c r="C60" s="19"/>
      <c r="D60" s="19" t="s">
        <v>272</v>
      </c>
      <c r="E60" s="19" t="s">
        <v>817</v>
      </c>
      <c r="F60" s="3"/>
      <c r="G60" s="3"/>
      <c r="H60" s="4"/>
      <c r="K60" s="18"/>
      <c r="L60" s="19"/>
      <c r="M60" s="19" t="s">
        <v>273</v>
      </c>
      <c r="N60" s="19" t="s">
        <v>612</v>
      </c>
      <c r="O60" s="3"/>
      <c r="P60" s="3"/>
      <c r="Q60" s="4"/>
      <c r="R60" s="143">
        <v>822167750</v>
      </c>
      <c r="S60" s="147"/>
      <c r="T60" s="143">
        <v>116012730</v>
      </c>
      <c r="U60" s="147"/>
      <c r="X60" s="1">
        <v>822167750</v>
      </c>
      <c r="Y60" s="1"/>
      <c r="Z60" s="91">
        <f t="shared" si="2"/>
        <v>0</v>
      </c>
      <c r="AA60" s="91">
        <f t="shared" si="2"/>
        <v>0</v>
      </c>
      <c r="AE60" s="18"/>
      <c r="AF60" s="19"/>
      <c r="AG60" s="19" t="s">
        <v>273</v>
      </c>
      <c r="AH60" s="19" t="s">
        <v>612</v>
      </c>
      <c r="AI60" s="3"/>
      <c r="AJ60" s="3"/>
      <c r="AK60" s="3"/>
      <c r="AL60" s="10">
        <v>402061430</v>
      </c>
      <c r="AM60" s="11"/>
      <c r="AN60" s="10">
        <v>116012730</v>
      </c>
      <c r="AO60" s="11"/>
      <c r="AP60" s="10">
        <v>468349870</v>
      </c>
      <c r="AQ60" s="11"/>
      <c r="AS60" s="10">
        <f t="shared" si="1"/>
        <v>352337140</v>
      </c>
      <c r="AT60" s="11">
        <f t="shared" si="1"/>
        <v>0</v>
      </c>
    </row>
    <row r="61" spans="2:46" ht="15" customHeight="1">
      <c r="B61" s="18"/>
      <c r="C61" s="19"/>
      <c r="D61" s="19" t="s">
        <v>273</v>
      </c>
      <c r="E61" s="19" t="s">
        <v>818</v>
      </c>
      <c r="F61" s="3"/>
      <c r="G61" s="3"/>
      <c r="H61" s="4"/>
      <c r="K61" s="18"/>
      <c r="L61" s="19"/>
      <c r="M61" s="19" t="s">
        <v>274</v>
      </c>
      <c r="N61" s="19" t="s">
        <v>613</v>
      </c>
      <c r="O61" s="3"/>
      <c r="P61" s="3"/>
      <c r="Q61" s="4"/>
      <c r="R61" s="143">
        <v>3039126805</v>
      </c>
      <c r="S61" s="147"/>
      <c r="T61" s="143">
        <v>1599870288</v>
      </c>
      <c r="U61" s="147"/>
      <c r="X61" s="1">
        <v>3039126805</v>
      </c>
      <c r="Y61" s="1"/>
      <c r="Z61" s="91">
        <f t="shared" si="2"/>
        <v>0</v>
      </c>
      <c r="AA61" s="91">
        <f t="shared" si="2"/>
        <v>0</v>
      </c>
      <c r="AE61" s="18"/>
      <c r="AF61" s="19"/>
      <c r="AG61" s="19" t="s">
        <v>274</v>
      </c>
      <c r="AH61" s="19" t="s">
        <v>613</v>
      </c>
      <c r="AI61" s="3"/>
      <c r="AJ61" s="3"/>
      <c r="AK61" s="3"/>
      <c r="AL61" s="10">
        <v>1491272929</v>
      </c>
      <c r="AM61" s="11"/>
      <c r="AN61" s="10">
        <v>1599870288</v>
      </c>
      <c r="AO61" s="11"/>
      <c r="AP61" s="10">
        <v>1838532182</v>
      </c>
      <c r="AQ61" s="11"/>
      <c r="AS61" s="10">
        <f t="shared" si="1"/>
        <v>238661894</v>
      </c>
      <c r="AT61" s="11">
        <f t="shared" si="1"/>
        <v>0</v>
      </c>
    </row>
    <row r="62" spans="2:46" ht="15" customHeight="1">
      <c r="B62" s="18"/>
      <c r="C62" s="19" t="s">
        <v>819</v>
      </c>
      <c r="D62" s="19"/>
      <c r="E62" s="3"/>
      <c r="F62" s="3"/>
      <c r="G62" s="3"/>
      <c r="H62" s="4"/>
      <c r="K62" s="18"/>
      <c r="L62" s="19" t="s">
        <v>820</v>
      </c>
      <c r="M62" s="19"/>
      <c r="N62" s="3"/>
      <c r="O62" s="3"/>
      <c r="P62" s="3"/>
      <c r="Q62" s="4"/>
      <c r="R62" s="143"/>
      <c r="S62" s="147">
        <v>614811046408</v>
      </c>
      <c r="T62" s="143"/>
      <c r="U62" s="147">
        <f>SUM(T63:T66)</f>
        <v>276650004430</v>
      </c>
      <c r="X62" s="1"/>
      <c r="Y62" s="1">
        <v>614811046408</v>
      </c>
      <c r="Z62" s="91">
        <f t="shared" si="2"/>
        <v>0</v>
      </c>
      <c r="AA62" s="91">
        <f t="shared" si="2"/>
        <v>0</v>
      </c>
      <c r="AE62" s="18"/>
      <c r="AF62" s="19" t="s">
        <v>820</v>
      </c>
      <c r="AG62" s="19"/>
      <c r="AH62" s="3"/>
      <c r="AI62" s="3"/>
      <c r="AJ62" s="3"/>
      <c r="AK62" s="3"/>
      <c r="AL62" s="10"/>
      <c r="AM62" s="80">
        <f>SUM(AL63:AL66)</f>
        <v>154646702016</v>
      </c>
      <c r="AN62" s="10"/>
      <c r="AO62" s="80">
        <f>SUM(AN63:AN66)</f>
        <v>276650004430</v>
      </c>
      <c r="AP62" s="10"/>
      <c r="AQ62" s="80">
        <f>SUM(AP63:AP66)</f>
        <v>455485525170</v>
      </c>
      <c r="AS62" s="10">
        <f t="shared" si="1"/>
        <v>0</v>
      </c>
      <c r="AT62" s="80">
        <f t="shared" si="1"/>
        <v>178835520740</v>
      </c>
    </row>
    <row r="63" spans="2:46" ht="15" customHeight="1">
      <c r="B63" s="18"/>
      <c r="C63" s="19"/>
      <c r="D63" s="19" t="s">
        <v>774</v>
      </c>
      <c r="E63" s="17" t="s">
        <v>821</v>
      </c>
      <c r="F63" s="3"/>
      <c r="G63" s="3"/>
      <c r="H63" s="4"/>
      <c r="K63" s="18"/>
      <c r="L63" s="19"/>
      <c r="M63" s="19" t="s">
        <v>774</v>
      </c>
      <c r="N63" s="19" t="s">
        <v>822</v>
      </c>
      <c r="O63" s="3"/>
      <c r="P63" s="3"/>
      <c r="Q63" s="4"/>
      <c r="R63" s="143">
        <v>608440828606</v>
      </c>
      <c r="S63" s="147"/>
      <c r="T63" s="143">
        <v>273418462237</v>
      </c>
      <c r="U63" s="147" t="s">
        <v>0</v>
      </c>
      <c r="X63" s="1">
        <v>608440828606</v>
      </c>
      <c r="Y63" s="1"/>
      <c r="Z63" s="91">
        <f t="shared" si="2"/>
        <v>0</v>
      </c>
      <c r="AA63" s="91">
        <f t="shared" si="2"/>
        <v>0</v>
      </c>
      <c r="AE63" s="18"/>
      <c r="AF63" s="19"/>
      <c r="AG63" s="19" t="s">
        <v>774</v>
      </c>
      <c r="AH63" s="19" t="s">
        <v>822</v>
      </c>
      <c r="AI63" s="3"/>
      <c r="AJ63" s="3"/>
      <c r="AK63" s="3"/>
      <c r="AL63" s="10">
        <v>152227294998</v>
      </c>
      <c r="AM63" s="11"/>
      <c r="AN63" s="10">
        <v>273418462237</v>
      </c>
      <c r="AO63" s="11"/>
      <c r="AP63" s="10">
        <v>449873371255</v>
      </c>
      <c r="AQ63" s="11"/>
      <c r="AS63" s="10">
        <f t="shared" si="1"/>
        <v>176454909018</v>
      </c>
      <c r="AT63" s="11">
        <f t="shared" si="1"/>
        <v>0</v>
      </c>
    </row>
    <row r="64" spans="2:46" ht="15" customHeight="1">
      <c r="B64" s="18"/>
      <c r="C64" s="19"/>
      <c r="D64" s="19" t="s">
        <v>776</v>
      </c>
      <c r="E64" s="17" t="s">
        <v>823</v>
      </c>
      <c r="F64" s="3"/>
      <c r="G64" s="3"/>
      <c r="H64" s="4"/>
      <c r="I64" s="31"/>
      <c r="J64" s="31"/>
      <c r="K64" s="18"/>
      <c r="L64" s="19"/>
      <c r="M64" s="19" t="s">
        <v>776</v>
      </c>
      <c r="N64" s="19" t="s">
        <v>824</v>
      </c>
      <c r="O64" s="3"/>
      <c r="P64" s="3"/>
      <c r="Q64" s="4"/>
      <c r="R64" s="143">
        <v>6252793439</v>
      </c>
      <c r="S64" s="147"/>
      <c r="T64" s="143">
        <v>2088236632</v>
      </c>
      <c r="U64" s="147"/>
      <c r="X64" s="1">
        <v>6252793439</v>
      </c>
      <c r="Y64" s="1"/>
      <c r="Z64" s="91">
        <f t="shared" si="2"/>
        <v>0</v>
      </c>
      <c r="AA64" s="91">
        <f t="shared" si="2"/>
        <v>0</v>
      </c>
      <c r="AE64" s="18"/>
      <c r="AF64" s="19"/>
      <c r="AG64" s="19" t="s">
        <v>776</v>
      </c>
      <c r="AH64" s="19" t="s">
        <v>824</v>
      </c>
      <c r="AI64" s="3"/>
      <c r="AJ64" s="3"/>
      <c r="AK64" s="3"/>
      <c r="AL64" s="10">
        <v>1517916506</v>
      </c>
      <c r="AM64" s="11"/>
      <c r="AN64" s="10">
        <v>2088236632</v>
      </c>
      <c r="AO64" s="11"/>
      <c r="AP64" s="10">
        <v>2372427991</v>
      </c>
      <c r="AQ64" s="11"/>
      <c r="AS64" s="10">
        <f t="shared" si="1"/>
        <v>284191359</v>
      </c>
      <c r="AT64" s="11">
        <f t="shared" si="1"/>
        <v>0</v>
      </c>
    </row>
    <row r="65" spans="1:46" ht="15" customHeight="1">
      <c r="B65" s="18"/>
      <c r="C65" s="19"/>
      <c r="D65" s="19" t="s">
        <v>270</v>
      </c>
      <c r="E65" s="17" t="s">
        <v>825</v>
      </c>
      <c r="F65" s="3"/>
      <c r="G65" s="3"/>
      <c r="H65" s="4"/>
      <c r="I65" s="31"/>
      <c r="J65" s="31"/>
      <c r="K65" s="18"/>
      <c r="L65" s="19"/>
      <c r="M65" s="19" t="s">
        <v>270</v>
      </c>
      <c r="N65" s="19" t="s">
        <v>826</v>
      </c>
      <c r="O65" s="3"/>
      <c r="P65" s="3"/>
      <c r="Q65" s="4"/>
      <c r="R65" s="143">
        <v>68569156</v>
      </c>
      <c r="S65" s="147"/>
      <c r="T65" s="143">
        <v>0</v>
      </c>
      <c r="U65" s="147" t="s">
        <v>0</v>
      </c>
      <c r="X65" s="1">
        <v>68569156</v>
      </c>
      <c r="Y65" s="1"/>
      <c r="Z65" s="91">
        <f t="shared" si="2"/>
        <v>0</v>
      </c>
      <c r="AA65" s="91">
        <f t="shared" si="2"/>
        <v>0</v>
      </c>
      <c r="AE65" s="18"/>
      <c r="AF65" s="19"/>
      <c r="AG65" s="19" t="s">
        <v>270</v>
      </c>
      <c r="AH65" s="19" t="s">
        <v>826</v>
      </c>
      <c r="AI65" s="3"/>
      <c r="AJ65" s="3"/>
      <c r="AK65" s="3"/>
      <c r="AL65" s="10">
        <v>0</v>
      </c>
      <c r="AM65" s="11"/>
      <c r="AN65" s="10">
        <v>0</v>
      </c>
      <c r="AO65" s="11"/>
      <c r="AP65" s="10">
        <v>0</v>
      </c>
      <c r="AQ65" s="11"/>
      <c r="AS65" s="10">
        <f t="shared" si="1"/>
        <v>0</v>
      </c>
      <c r="AT65" s="11">
        <f t="shared" si="1"/>
        <v>0</v>
      </c>
    </row>
    <row r="66" spans="1:46" ht="15" customHeight="1">
      <c r="B66" s="18"/>
      <c r="C66" s="19"/>
      <c r="D66" s="19" t="s">
        <v>271</v>
      </c>
      <c r="E66" s="17" t="s">
        <v>827</v>
      </c>
      <c r="F66" s="3"/>
      <c r="G66" s="3"/>
      <c r="H66" s="4"/>
      <c r="I66" s="31"/>
      <c r="J66" s="31"/>
      <c r="K66" s="18"/>
      <c r="L66" s="19"/>
      <c r="M66" s="19" t="s">
        <v>271</v>
      </c>
      <c r="N66" s="19" t="s">
        <v>828</v>
      </c>
      <c r="O66" s="3"/>
      <c r="P66" s="3"/>
      <c r="Q66" s="4"/>
      <c r="R66" s="143">
        <v>48855207</v>
      </c>
      <c r="S66" s="147"/>
      <c r="T66" s="143">
        <v>1143305561</v>
      </c>
      <c r="U66" s="147"/>
      <c r="X66" s="1">
        <v>48855207</v>
      </c>
      <c r="Y66" s="1"/>
      <c r="Z66" s="91">
        <f t="shared" si="2"/>
        <v>0</v>
      </c>
      <c r="AA66" s="91">
        <f t="shared" si="2"/>
        <v>0</v>
      </c>
      <c r="AE66" s="18"/>
      <c r="AF66" s="19"/>
      <c r="AG66" s="19" t="s">
        <v>271</v>
      </c>
      <c r="AH66" s="19" t="s">
        <v>828</v>
      </c>
      <c r="AI66" s="3"/>
      <c r="AJ66" s="3"/>
      <c r="AK66" s="3"/>
      <c r="AL66" s="10">
        <v>901490512</v>
      </c>
      <c r="AM66" s="11"/>
      <c r="AN66" s="10">
        <v>1143305561</v>
      </c>
      <c r="AO66" s="11"/>
      <c r="AP66" s="10">
        <v>3239725924</v>
      </c>
      <c r="AQ66" s="11"/>
      <c r="AS66" s="10">
        <f t="shared" si="1"/>
        <v>2096420363</v>
      </c>
      <c r="AT66" s="11">
        <f t="shared" si="1"/>
        <v>0</v>
      </c>
    </row>
    <row r="67" spans="1:46" ht="15" customHeight="1">
      <c r="A67" s="31"/>
      <c r="B67" s="18"/>
      <c r="C67" s="19" t="s">
        <v>829</v>
      </c>
      <c r="D67" s="19"/>
      <c r="E67" s="3"/>
      <c r="F67" s="3"/>
      <c r="G67" s="3"/>
      <c r="H67" s="4"/>
      <c r="I67" s="31"/>
      <c r="J67" s="31"/>
      <c r="K67" s="18"/>
      <c r="L67" s="19" t="s">
        <v>5</v>
      </c>
      <c r="M67" s="19"/>
      <c r="N67" s="3"/>
      <c r="O67" s="3"/>
      <c r="P67" s="3"/>
      <c r="Q67" s="4"/>
      <c r="R67" s="143"/>
      <c r="S67" s="147">
        <v>18751581680</v>
      </c>
      <c r="T67" s="143"/>
      <c r="U67" s="147">
        <f>SUM(T68:T70)</f>
        <v>17906485418</v>
      </c>
      <c r="X67" s="1"/>
      <c r="Y67" s="1">
        <v>18751581680</v>
      </c>
      <c r="Z67" s="91">
        <f t="shared" si="2"/>
        <v>0</v>
      </c>
      <c r="AA67" s="91">
        <f t="shared" si="2"/>
        <v>0</v>
      </c>
      <c r="AE67" s="18"/>
      <c r="AF67" s="19" t="s">
        <v>5</v>
      </c>
      <c r="AG67" s="19"/>
      <c r="AH67" s="3"/>
      <c r="AI67" s="3"/>
      <c r="AJ67" s="3"/>
      <c r="AK67" s="3"/>
      <c r="AL67" s="10"/>
      <c r="AM67" s="80">
        <f>SUM(AL68:AL70)</f>
        <v>9026923571</v>
      </c>
      <c r="AN67" s="10"/>
      <c r="AO67" s="80">
        <f>SUM(AN68:AN70)</f>
        <v>17906485418</v>
      </c>
      <c r="AP67" s="10"/>
      <c r="AQ67" s="80">
        <f>SUM(AP68:AP70)</f>
        <v>27127362806</v>
      </c>
      <c r="AS67" s="10">
        <f t="shared" si="1"/>
        <v>0</v>
      </c>
      <c r="AT67" s="80">
        <f t="shared" si="1"/>
        <v>9220877388</v>
      </c>
    </row>
    <row r="68" spans="1:46" ht="15" customHeight="1">
      <c r="A68" s="31"/>
      <c r="B68" s="18"/>
      <c r="C68" s="19"/>
      <c r="D68" s="19" t="s">
        <v>774</v>
      </c>
      <c r="E68" s="19" t="s">
        <v>830</v>
      </c>
      <c r="F68" s="3"/>
      <c r="G68" s="3"/>
      <c r="H68" s="4"/>
      <c r="K68" s="18"/>
      <c r="L68" s="19"/>
      <c r="M68" s="19" t="s">
        <v>774</v>
      </c>
      <c r="N68" s="19" t="s">
        <v>831</v>
      </c>
      <c r="O68" s="3"/>
      <c r="P68" s="3"/>
      <c r="Q68" s="4"/>
      <c r="R68" s="143">
        <v>3840350828</v>
      </c>
      <c r="S68" s="147"/>
      <c r="T68" s="143">
        <v>3702717210</v>
      </c>
      <c r="U68" s="147" t="s">
        <v>0</v>
      </c>
      <c r="X68" s="1">
        <v>3840350828</v>
      </c>
      <c r="Y68" s="1"/>
      <c r="Z68" s="91">
        <f t="shared" si="2"/>
        <v>0</v>
      </c>
      <c r="AA68" s="91">
        <f t="shared" si="2"/>
        <v>0</v>
      </c>
      <c r="AE68" s="18"/>
      <c r="AF68" s="19"/>
      <c r="AG68" s="19" t="s">
        <v>774</v>
      </c>
      <c r="AH68" s="19" t="s">
        <v>831</v>
      </c>
      <c r="AI68" s="3"/>
      <c r="AJ68" s="3"/>
      <c r="AK68" s="3"/>
      <c r="AL68" s="10">
        <v>1998340204</v>
      </c>
      <c r="AM68" s="11"/>
      <c r="AN68" s="10">
        <v>3702717210</v>
      </c>
      <c r="AO68" s="11"/>
      <c r="AP68" s="10">
        <v>5514851915</v>
      </c>
      <c r="AQ68" s="11"/>
      <c r="AS68" s="10">
        <f t="shared" si="1"/>
        <v>1812134705</v>
      </c>
      <c r="AT68" s="11">
        <f t="shared" si="1"/>
        <v>0</v>
      </c>
    </row>
    <row r="69" spans="1:46" ht="15" customHeight="1">
      <c r="A69" s="31"/>
      <c r="B69" s="18"/>
      <c r="C69" s="19"/>
      <c r="D69" s="19" t="s">
        <v>776</v>
      </c>
      <c r="E69" s="19" t="s">
        <v>832</v>
      </c>
      <c r="F69" s="3"/>
      <c r="G69" s="3"/>
      <c r="H69" s="4"/>
      <c r="K69" s="18"/>
      <c r="L69" s="19"/>
      <c r="M69" s="19" t="s">
        <v>776</v>
      </c>
      <c r="N69" s="19" t="s">
        <v>833</v>
      </c>
      <c r="O69" s="3"/>
      <c r="P69" s="3"/>
      <c r="Q69" s="4"/>
      <c r="R69" s="143">
        <v>14699985546</v>
      </c>
      <c r="S69" s="147"/>
      <c r="T69" s="143">
        <v>14069621780</v>
      </c>
      <c r="U69" s="147" t="s">
        <v>0</v>
      </c>
      <c r="X69" s="1">
        <v>14699985546</v>
      </c>
      <c r="Y69" s="1"/>
      <c r="Z69" s="91">
        <f t="shared" si="2"/>
        <v>0</v>
      </c>
      <c r="AA69" s="91">
        <f t="shared" si="2"/>
        <v>0</v>
      </c>
      <c r="AE69" s="18"/>
      <c r="AF69" s="19"/>
      <c r="AG69" s="19" t="s">
        <v>776</v>
      </c>
      <c r="AH69" s="19" t="s">
        <v>833</v>
      </c>
      <c r="AI69" s="3"/>
      <c r="AJ69" s="3"/>
      <c r="AK69" s="3"/>
      <c r="AL69" s="10">
        <v>6965323328</v>
      </c>
      <c r="AM69" s="11"/>
      <c r="AN69" s="10">
        <v>14069621780</v>
      </c>
      <c r="AO69" s="11"/>
      <c r="AP69" s="10">
        <v>21401924482</v>
      </c>
      <c r="AQ69" s="11"/>
      <c r="AS69" s="10">
        <f t="shared" si="1"/>
        <v>7332302702</v>
      </c>
      <c r="AT69" s="11">
        <f t="shared" si="1"/>
        <v>0</v>
      </c>
    </row>
    <row r="70" spans="1:46" ht="15" customHeight="1">
      <c r="A70" s="31"/>
      <c r="B70" s="18"/>
      <c r="C70" s="19"/>
      <c r="D70" s="19" t="s">
        <v>270</v>
      </c>
      <c r="E70" s="19" t="s">
        <v>834</v>
      </c>
      <c r="F70" s="3"/>
      <c r="G70" s="3"/>
      <c r="H70" s="4"/>
      <c r="K70" s="18"/>
      <c r="L70" s="19"/>
      <c r="M70" s="19" t="s">
        <v>270</v>
      </c>
      <c r="N70" s="19" t="s">
        <v>835</v>
      </c>
      <c r="O70" s="3"/>
      <c r="P70" s="3"/>
      <c r="Q70" s="4"/>
      <c r="R70" s="143">
        <v>211245306</v>
      </c>
      <c r="S70" s="147"/>
      <c r="T70" s="143">
        <v>134146428</v>
      </c>
      <c r="U70" s="147" t="s">
        <v>0</v>
      </c>
      <c r="X70" s="1">
        <v>211245306</v>
      </c>
      <c r="Y70" s="1"/>
      <c r="Z70" s="91">
        <f t="shared" si="2"/>
        <v>0</v>
      </c>
      <c r="AA70" s="91">
        <f t="shared" si="2"/>
        <v>0</v>
      </c>
      <c r="AE70" s="18"/>
      <c r="AF70" s="19"/>
      <c r="AG70" s="19" t="s">
        <v>270</v>
      </c>
      <c r="AH70" s="19" t="s">
        <v>835</v>
      </c>
      <c r="AI70" s="3"/>
      <c r="AJ70" s="3"/>
      <c r="AK70" s="3"/>
      <c r="AL70" s="10">
        <v>63260039</v>
      </c>
      <c r="AM70" s="11"/>
      <c r="AN70" s="10">
        <v>134146428</v>
      </c>
      <c r="AO70" s="11"/>
      <c r="AP70" s="10">
        <v>210586409</v>
      </c>
      <c r="AQ70" s="11"/>
      <c r="AS70" s="10">
        <f t="shared" si="1"/>
        <v>76439981</v>
      </c>
      <c r="AT70" s="11">
        <f t="shared" si="1"/>
        <v>0</v>
      </c>
    </row>
    <row r="71" spans="1:46" ht="15" customHeight="1">
      <c r="B71" s="18"/>
      <c r="C71" s="19" t="s">
        <v>836</v>
      </c>
      <c r="D71" s="19"/>
      <c r="E71" s="3"/>
      <c r="F71" s="3"/>
      <c r="G71" s="3"/>
      <c r="H71" s="4"/>
      <c r="K71" s="18"/>
      <c r="L71" s="19" t="s">
        <v>837</v>
      </c>
      <c r="M71" s="19"/>
      <c r="N71" s="3"/>
      <c r="O71" s="3"/>
      <c r="P71" s="3"/>
      <c r="Q71" s="4"/>
      <c r="R71" s="143"/>
      <c r="S71" s="147">
        <v>5190916943</v>
      </c>
      <c r="T71" s="143"/>
      <c r="U71" s="147">
        <f>SUM(T72:T73)</f>
        <v>817673435</v>
      </c>
      <c r="X71" s="1"/>
      <c r="Y71" s="1">
        <v>5190916943</v>
      </c>
      <c r="Z71" s="91">
        <f t="shared" si="2"/>
        <v>0</v>
      </c>
      <c r="AA71" s="91">
        <f t="shared" si="2"/>
        <v>0</v>
      </c>
      <c r="AE71" s="18"/>
      <c r="AF71" s="19" t="s">
        <v>837</v>
      </c>
      <c r="AG71" s="19"/>
      <c r="AH71" s="3"/>
      <c r="AI71" s="3"/>
      <c r="AJ71" s="3"/>
      <c r="AK71" s="3"/>
      <c r="AL71" s="10"/>
      <c r="AM71" s="80">
        <f>SUM(AL72:AL73)</f>
        <v>34801488</v>
      </c>
      <c r="AN71" s="10"/>
      <c r="AO71" s="80">
        <f>SUM(AN72:AN73)</f>
        <v>817673435</v>
      </c>
      <c r="AP71" s="10"/>
      <c r="AQ71" s="80">
        <f>SUM(AP72:AP73)</f>
        <v>1556950444</v>
      </c>
      <c r="AS71" s="10">
        <f t="shared" si="1"/>
        <v>0</v>
      </c>
      <c r="AT71" s="80">
        <f t="shared" si="1"/>
        <v>739277009</v>
      </c>
    </row>
    <row r="72" spans="1:46" ht="15" customHeight="1">
      <c r="B72" s="18"/>
      <c r="C72" s="19"/>
      <c r="D72" s="19" t="s">
        <v>774</v>
      </c>
      <c r="E72" s="19" t="s">
        <v>838</v>
      </c>
      <c r="F72" s="3"/>
      <c r="G72" s="3"/>
      <c r="H72" s="4"/>
      <c r="K72" s="18"/>
      <c r="L72" s="19"/>
      <c r="M72" s="19" t="s">
        <v>774</v>
      </c>
      <c r="N72" s="19" t="s">
        <v>839</v>
      </c>
      <c r="O72" s="3"/>
      <c r="P72" s="3"/>
      <c r="Q72" s="4"/>
      <c r="R72" s="143">
        <v>0</v>
      </c>
      <c r="S72" s="147"/>
      <c r="T72" s="143">
        <v>0</v>
      </c>
      <c r="U72" s="147" t="s">
        <v>0</v>
      </c>
      <c r="X72" s="1">
        <v>0</v>
      </c>
      <c r="Y72" s="1"/>
      <c r="Z72" s="91">
        <f t="shared" si="2"/>
        <v>0</v>
      </c>
      <c r="AA72" s="91">
        <f t="shared" si="2"/>
        <v>0</v>
      </c>
      <c r="AE72" s="18"/>
      <c r="AF72" s="19"/>
      <c r="AG72" s="19" t="s">
        <v>774</v>
      </c>
      <c r="AH72" s="19" t="s">
        <v>839</v>
      </c>
      <c r="AI72" s="3"/>
      <c r="AJ72" s="3"/>
      <c r="AK72" s="3"/>
      <c r="AL72" s="10"/>
      <c r="AM72" s="11"/>
      <c r="AN72" s="10">
        <v>0</v>
      </c>
      <c r="AO72" s="11"/>
      <c r="AP72" s="10"/>
      <c r="AQ72" s="11"/>
      <c r="AS72" s="10">
        <f t="shared" si="1"/>
        <v>0</v>
      </c>
      <c r="AT72" s="11">
        <f t="shared" si="1"/>
        <v>0</v>
      </c>
    </row>
    <row r="73" spans="1:46" ht="15" customHeight="1">
      <c r="B73" s="18"/>
      <c r="C73" s="19"/>
      <c r="D73" s="19" t="s">
        <v>776</v>
      </c>
      <c r="E73" s="19" t="s">
        <v>840</v>
      </c>
      <c r="F73" s="3"/>
      <c r="G73" s="3"/>
      <c r="H73" s="4"/>
      <c r="K73" s="18"/>
      <c r="L73" s="19"/>
      <c r="M73" s="19" t="s">
        <v>776</v>
      </c>
      <c r="N73" s="19" t="s">
        <v>841</v>
      </c>
      <c r="O73" s="3"/>
      <c r="P73" s="3"/>
      <c r="Q73" s="4"/>
      <c r="R73" s="143">
        <v>5190916943</v>
      </c>
      <c r="S73" s="147"/>
      <c r="T73" s="143">
        <v>817673435</v>
      </c>
      <c r="U73" s="147" t="s">
        <v>0</v>
      </c>
      <c r="X73" s="1">
        <v>5190916943</v>
      </c>
      <c r="Y73" s="1"/>
      <c r="Z73" s="91">
        <f t="shared" si="2"/>
        <v>0</v>
      </c>
      <c r="AA73" s="91">
        <f t="shared" si="2"/>
        <v>0</v>
      </c>
      <c r="AE73" s="18"/>
      <c r="AF73" s="19"/>
      <c r="AG73" s="19" t="s">
        <v>776</v>
      </c>
      <c r="AH73" s="19" t="s">
        <v>841</v>
      </c>
      <c r="AI73" s="3"/>
      <c r="AJ73" s="3"/>
      <c r="AK73" s="3"/>
      <c r="AL73" s="10">
        <v>34801488</v>
      </c>
      <c r="AM73" s="11"/>
      <c r="AN73" s="10">
        <v>817673435</v>
      </c>
      <c r="AO73" s="11"/>
      <c r="AP73" s="10">
        <v>1556950444</v>
      </c>
      <c r="AQ73" s="11"/>
      <c r="AS73" s="10">
        <f t="shared" ref="AS73:AT139" si="3">AP73-AN73</f>
        <v>739277009</v>
      </c>
      <c r="AT73" s="11">
        <f t="shared" si="3"/>
        <v>0</v>
      </c>
    </row>
    <row r="74" spans="1:46" ht="15" customHeight="1">
      <c r="B74" s="18"/>
      <c r="C74" s="19" t="s">
        <v>842</v>
      </c>
      <c r="D74" s="19"/>
      <c r="E74" s="3"/>
      <c r="F74" s="3"/>
      <c r="G74" s="3"/>
      <c r="H74" s="4"/>
      <c r="K74" s="18"/>
      <c r="L74" s="19" t="s">
        <v>6</v>
      </c>
      <c r="M74" s="19"/>
      <c r="N74" s="3"/>
      <c r="O74" s="3"/>
      <c r="P74" s="3"/>
      <c r="Q74" s="4"/>
      <c r="R74" s="143"/>
      <c r="S74" s="147">
        <v>6486957470</v>
      </c>
      <c r="T74" s="143"/>
      <c r="U74" s="147">
        <f>SUM(T75:T76)</f>
        <v>2483098290</v>
      </c>
      <c r="X74" s="1"/>
      <c r="Y74" s="1">
        <v>6486957470</v>
      </c>
      <c r="Z74" s="91">
        <f t="shared" si="2"/>
        <v>0</v>
      </c>
      <c r="AA74" s="91">
        <f t="shared" si="2"/>
        <v>0</v>
      </c>
      <c r="AE74" s="18"/>
      <c r="AF74" s="19" t="s">
        <v>6</v>
      </c>
      <c r="AG74" s="19"/>
      <c r="AH74" s="3"/>
      <c r="AI74" s="3"/>
      <c r="AJ74" s="3"/>
      <c r="AK74" s="3"/>
      <c r="AL74" s="10"/>
      <c r="AM74" s="80">
        <f>SUM(AL75:AL76)</f>
        <v>992229001</v>
      </c>
      <c r="AN74" s="10"/>
      <c r="AO74" s="80">
        <f>SUM(AN75:AN76)</f>
        <v>2483098290</v>
      </c>
      <c r="AP74" s="10"/>
      <c r="AQ74" s="80">
        <f>SUM(AP75:AP76)</f>
        <v>4904845061</v>
      </c>
      <c r="AS74" s="10">
        <f t="shared" si="3"/>
        <v>0</v>
      </c>
      <c r="AT74" s="80">
        <f t="shared" si="3"/>
        <v>2421746771</v>
      </c>
    </row>
    <row r="75" spans="1:46" ht="15" customHeight="1">
      <c r="B75" s="18"/>
      <c r="C75" s="19"/>
      <c r="D75" s="19" t="s">
        <v>774</v>
      </c>
      <c r="E75" s="19" t="s">
        <v>843</v>
      </c>
      <c r="F75" s="3"/>
      <c r="G75" s="3"/>
      <c r="H75" s="4"/>
      <c r="K75" s="18"/>
      <c r="L75" s="19"/>
      <c r="M75" s="19" t="s">
        <v>774</v>
      </c>
      <c r="N75" s="19" t="s">
        <v>844</v>
      </c>
      <c r="O75" s="3"/>
      <c r="P75" s="3"/>
      <c r="Q75" s="4"/>
      <c r="R75" s="143">
        <v>1632768712</v>
      </c>
      <c r="S75" s="147"/>
      <c r="T75" s="143">
        <v>40929615</v>
      </c>
      <c r="U75" s="147" t="s">
        <v>0</v>
      </c>
      <c r="X75" s="1">
        <v>1632768712</v>
      </c>
      <c r="Y75" s="1"/>
      <c r="Z75" s="91">
        <f t="shared" si="2"/>
        <v>0</v>
      </c>
      <c r="AA75" s="91">
        <f t="shared" si="2"/>
        <v>0</v>
      </c>
      <c r="AE75" s="18"/>
      <c r="AF75" s="19"/>
      <c r="AG75" s="19" t="s">
        <v>774</v>
      </c>
      <c r="AH75" s="19" t="s">
        <v>844</v>
      </c>
      <c r="AI75" s="3"/>
      <c r="AJ75" s="3"/>
      <c r="AK75" s="3"/>
      <c r="AL75" s="10">
        <v>2597797</v>
      </c>
      <c r="AM75" s="11"/>
      <c r="AN75" s="10">
        <v>40929615</v>
      </c>
      <c r="AO75" s="11"/>
      <c r="AP75" s="10">
        <v>261402286</v>
      </c>
      <c r="AQ75" s="11"/>
      <c r="AS75" s="10">
        <f t="shared" si="3"/>
        <v>220472671</v>
      </c>
      <c r="AT75" s="11">
        <f t="shared" si="3"/>
        <v>0</v>
      </c>
    </row>
    <row r="76" spans="1:46" ht="15" customHeight="1">
      <c r="B76" s="18"/>
      <c r="C76" s="19"/>
      <c r="D76" s="19" t="s">
        <v>776</v>
      </c>
      <c r="E76" s="19" t="s">
        <v>845</v>
      </c>
      <c r="F76" s="3"/>
      <c r="G76" s="3"/>
      <c r="H76" s="4"/>
      <c r="K76" s="18"/>
      <c r="L76" s="19"/>
      <c r="M76" s="19" t="s">
        <v>776</v>
      </c>
      <c r="N76" s="19" t="s">
        <v>846</v>
      </c>
      <c r="O76" s="3"/>
      <c r="P76" s="3"/>
      <c r="Q76" s="4"/>
      <c r="R76" s="143">
        <v>4854188758</v>
      </c>
      <c r="S76" s="147"/>
      <c r="T76" s="143">
        <v>2442168675</v>
      </c>
      <c r="U76" s="147" t="s">
        <v>0</v>
      </c>
      <c r="X76" s="1">
        <v>4854188758</v>
      </c>
      <c r="Y76" s="1"/>
      <c r="Z76" s="91">
        <f t="shared" si="2"/>
        <v>0</v>
      </c>
      <c r="AA76" s="91">
        <f t="shared" si="2"/>
        <v>0</v>
      </c>
      <c r="AE76" s="18"/>
      <c r="AF76" s="19"/>
      <c r="AG76" s="19" t="s">
        <v>776</v>
      </c>
      <c r="AH76" s="19" t="s">
        <v>846</v>
      </c>
      <c r="AI76" s="3"/>
      <c r="AJ76" s="3"/>
      <c r="AK76" s="3"/>
      <c r="AL76" s="10">
        <v>989631204</v>
      </c>
      <c r="AM76" s="11"/>
      <c r="AN76" s="10">
        <v>2442168675</v>
      </c>
      <c r="AO76" s="11"/>
      <c r="AP76" s="10">
        <v>4643442775</v>
      </c>
      <c r="AQ76" s="11"/>
      <c r="AS76" s="10">
        <f t="shared" si="3"/>
        <v>2201274100</v>
      </c>
      <c r="AT76" s="11">
        <f t="shared" si="3"/>
        <v>0</v>
      </c>
    </row>
    <row r="77" spans="1:46" ht="15" customHeight="1">
      <c r="B77" s="18"/>
      <c r="C77" s="19" t="s">
        <v>847</v>
      </c>
      <c r="D77" s="19"/>
      <c r="E77" s="3"/>
      <c r="F77" s="3"/>
      <c r="G77" s="3"/>
      <c r="H77" s="4"/>
      <c r="K77" s="18"/>
      <c r="L77" s="19" t="s">
        <v>7</v>
      </c>
      <c r="M77" s="19"/>
      <c r="N77" s="3"/>
      <c r="O77" s="3"/>
      <c r="P77" s="3"/>
      <c r="Q77" s="4"/>
      <c r="R77" s="143"/>
      <c r="S77" s="147">
        <v>71580196471</v>
      </c>
      <c r="T77" s="143"/>
      <c r="U77" s="147">
        <f>SUM(T78:T100)</f>
        <v>56515468829</v>
      </c>
      <c r="X77" s="1"/>
      <c r="Y77" s="1">
        <v>71580196471</v>
      </c>
      <c r="Z77" s="91">
        <f t="shared" si="2"/>
        <v>0</v>
      </c>
      <c r="AA77" s="91">
        <f t="shared" si="2"/>
        <v>0</v>
      </c>
      <c r="AE77" s="18"/>
      <c r="AF77" s="19" t="s">
        <v>7</v>
      </c>
      <c r="AG77" s="19"/>
      <c r="AH77" s="3"/>
      <c r="AI77" s="3"/>
      <c r="AJ77" s="3"/>
      <c r="AK77" s="3"/>
      <c r="AL77" s="10"/>
      <c r="AM77" s="80">
        <f>SUM(AL78:AL100)</f>
        <v>28206765382</v>
      </c>
      <c r="AN77" s="10"/>
      <c r="AO77" s="80">
        <f>SUM(AN78:AN100)</f>
        <v>56515468829</v>
      </c>
      <c r="AP77" s="10"/>
      <c r="AQ77" s="80">
        <f>SUM(AP78:AP100)</f>
        <v>81823470504</v>
      </c>
      <c r="AS77" s="10">
        <f t="shared" si="3"/>
        <v>0</v>
      </c>
      <c r="AT77" s="80">
        <f t="shared" si="3"/>
        <v>25308001675</v>
      </c>
    </row>
    <row r="78" spans="1:46" ht="15" customHeight="1">
      <c r="B78" s="42"/>
      <c r="C78" s="43"/>
      <c r="D78" s="43" t="s">
        <v>8</v>
      </c>
      <c r="E78" s="44"/>
      <c r="F78" s="44"/>
      <c r="G78" s="44"/>
      <c r="H78" s="45"/>
      <c r="K78" s="18"/>
      <c r="L78" s="19"/>
      <c r="M78" s="19" t="s">
        <v>774</v>
      </c>
      <c r="N78" s="19" t="s">
        <v>848</v>
      </c>
      <c r="O78" s="3"/>
      <c r="P78" s="3"/>
      <c r="Q78" s="4"/>
      <c r="R78" s="143">
        <v>37689466530</v>
      </c>
      <c r="S78" s="147"/>
      <c r="T78" s="143">
        <v>29452351698</v>
      </c>
      <c r="U78" s="147"/>
      <c r="X78" s="1">
        <v>37689466530</v>
      </c>
      <c r="Y78" s="1"/>
      <c r="Z78" s="91">
        <f t="shared" si="2"/>
        <v>0</v>
      </c>
      <c r="AA78" s="91">
        <f t="shared" si="2"/>
        <v>0</v>
      </c>
      <c r="AE78" s="18"/>
      <c r="AF78" s="19"/>
      <c r="AG78" s="19" t="s">
        <v>774</v>
      </c>
      <c r="AH78" s="19" t="s">
        <v>848</v>
      </c>
      <c r="AI78" s="3"/>
      <c r="AJ78" s="3"/>
      <c r="AK78" s="3"/>
      <c r="AL78" s="10">
        <v>15424024000</v>
      </c>
      <c r="AM78" s="11"/>
      <c r="AN78" s="10">
        <v>29452351698</v>
      </c>
      <c r="AO78" s="11"/>
      <c r="AP78" s="10">
        <v>40553687335</v>
      </c>
      <c r="AQ78" s="11"/>
      <c r="AS78" s="10">
        <f t="shared" si="3"/>
        <v>11101335637</v>
      </c>
      <c r="AT78" s="11">
        <f t="shared" si="3"/>
        <v>0</v>
      </c>
    </row>
    <row r="79" spans="1:46" ht="15" customHeight="1">
      <c r="B79" s="42"/>
      <c r="C79" s="43"/>
      <c r="D79" s="43" t="s">
        <v>9</v>
      </c>
      <c r="E79" s="44"/>
      <c r="F79" s="44"/>
      <c r="G79" s="44"/>
      <c r="H79" s="45"/>
      <c r="K79" s="18"/>
      <c r="L79" s="19"/>
      <c r="M79" s="19" t="s">
        <v>776</v>
      </c>
      <c r="N79" s="19" t="s">
        <v>849</v>
      </c>
      <c r="O79" s="3"/>
      <c r="P79" s="3"/>
      <c r="Q79" s="4"/>
      <c r="R79" s="143">
        <v>1875545820</v>
      </c>
      <c r="S79" s="147"/>
      <c r="T79" s="143">
        <v>2042361400</v>
      </c>
      <c r="U79" s="147"/>
      <c r="X79" s="1">
        <v>1875545820</v>
      </c>
      <c r="Y79" s="1"/>
      <c r="Z79" s="91">
        <f t="shared" si="2"/>
        <v>0</v>
      </c>
      <c r="AA79" s="91">
        <f t="shared" si="2"/>
        <v>0</v>
      </c>
      <c r="AE79" s="18"/>
      <c r="AF79" s="19"/>
      <c r="AG79" s="19" t="s">
        <v>776</v>
      </c>
      <c r="AH79" s="19" t="s">
        <v>849</v>
      </c>
      <c r="AI79" s="3"/>
      <c r="AJ79" s="3"/>
      <c r="AK79" s="3"/>
      <c r="AL79" s="10">
        <v>723296980</v>
      </c>
      <c r="AM79" s="11"/>
      <c r="AN79" s="10">
        <v>2042361400</v>
      </c>
      <c r="AO79" s="11"/>
      <c r="AP79" s="10">
        <v>2711895250</v>
      </c>
      <c r="AQ79" s="11"/>
      <c r="AS79" s="10">
        <f t="shared" si="3"/>
        <v>669533850</v>
      </c>
      <c r="AT79" s="11">
        <f t="shared" si="3"/>
        <v>0</v>
      </c>
    </row>
    <row r="80" spans="1:46" ht="15" customHeight="1">
      <c r="B80" s="42"/>
      <c r="C80" s="43"/>
      <c r="D80" s="43" t="s">
        <v>10</v>
      </c>
      <c r="E80" s="44"/>
      <c r="F80" s="44"/>
      <c r="G80" s="44"/>
      <c r="H80" s="45"/>
      <c r="K80" s="18"/>
      <c r="L80" s="19"/>
      <c r="M80" s="19" t="s">
        <v>270</v>
      </c>
      <c r="N80" s="19" t="s">
        <v>850</v>
      </c>
      <c r="O80" s="3"/>
      <c r="P80" s="3"/>
      <c r="Q80" s="4"/>
      <c r="R80" s="143">
        <v>7600459173</v>
      </c>
      <c r="S80" s="147"/>
      <c r="T80" s="143">
        <v>6680019806</v>
      </c>
      <c r="U80" s="147"/>
      <c r="X80" s="1">
        <v>7600459173</v>
      </c>
      <c r="Y80" s="1"/>
      <c r="Z80" s="91">
        <f t="shared" si="2"/>
        <v>0</v>
      </c>
      <c r="AA80" s="91">
        <f t="shared" si="2"/>
        <v>0</v>
      </c>
      <c r="AE80" s="18"/>
      <c r="AF80" s="19"/>
      <c r="AG80" s="19" t="s">
        <v>270</v>
      </c>
      <c r="AH80" s="19" t="s">
        <v>850</v>
      </c>
      <c r="AI80" s="3"/>
      <c r="AJ80" s="3"/>
      <c r="AK80" s="3"/>
      <c r="AL80" s="10">
        <v>3281791334</v>
      </c>
      <c r="AM80" s="11"/>
      <c r="AN80" s="10">
        <v>6680019806</v>
      </c>
      <c r="AO80" s="11"/>
      <c r="AP80" s="10">
        <v>10026278970</v>
      </c>
      <c r="AQ80" s="11"/>
      <c r="AS80" s="10">
        <f t="shared" si="3"/>
        <v>3346259164</v>
      </c>
      <c r="AT80" s="11">
        <f t="shared" si="3"/>
        <v>0</v>
      </c>
    </row>
    <row r="81" spans="2:46" ht="15" customHeight="1">
      <c r="B81" s="42"/>
      <c r="C81" s="43"/>
      <c r="D81" s="43" t="s">
        <v>11</v>
      </c>
      <c r="E81" s="44"/>
      <c r="F81" s="44"/>
      <c r="G81" s="44"/>
      <c r="H81" s="45"/>
      <c r="K81" s="18"/>
      <c r="L81" s="19"/>
      <c r="M81" s="19" t="s">
        <v>271</v>
      </c>
      <c r="N81" s="19" t="s">
        <v>851</v>
      </c>
      <c r="O81" s="3"/>
      <c r="P81" s="3"/>
      <c r="Q81" s="4"/>
      <c r="R81" s="143">
        <v>4123833112</v>
      </c>
      <c r="S81" s="147"/>
      <c r="T81" s="143">
        <v>3307849521</v>
      </c>
      <c r="U81" s="147"/>
      <c r="X81" s="1">
        <v>4123833112</v>
      </c>
      <c r="Y81" s="1"/>
      <c r="Z81" s="91">
        <f t="shared" si="2"/>
        <v>0</v>
      </c>
      <c r="AA81" s="91">
        <f t="shared" si="2"/>
        <v>0</v>
      </c>
      <c r="AE81" s="18"/>
      <c r="AF81" s="19"/>
      <c r="AG81" s="19" t="s">
        <v>271</v>
      </c>
      <c r="AH81" s="19" t="s">
        <v>851</v>
      </c>
      <c r="AI81" s="3"/>
      <c r="AJ81" s="3"/>
      <c r="AK81" s="3"/>
      <c r="AL81" s="10">
        <v>1545625284</v>
      </c>
      <c r="AM81" s="11"/>
      <c r="AN81" s="10">
        <v>3307849521</v>
      </c>
      <c r="AO81" s="11"/>
      <c r="AP81" s="10">
        <v>5132574332</v>
      </c>
      <c r="AQ81" s="11"/>
      <c r="AS81" s="10">
        <f t="shared" si="3"/>
        <v>1824724811</v>
      </c>
      <c r="AT81" s="11">
        <f t="shared" si="3"/>
        <v>0</v>
      </c>
    </row>
    <row r="82" spans="2:46" ht="15" customHeight="1">
      <c r="B82" s="42"/>
      <c r="C82" s="43"/>
      <c r="D82" s="43" t="s">
        <v>12</v>
      </c>
      <c r="E82" s="44"/>
      <c r="F82" s="44"/>
      <c r="G82" s="44"/>
      <c r="H82" s="45"/>
      <c r="K82" s="18"/>
      <c r="L82" s="19"/>
      <c r="M82" s="19" t="s">
        <v>272</v>
      </c>
      <c r="N82" s="19" t="s">
        <v>852</v>
      </c>
      <c r="O82" s="3"/>
      <c r="P82" s="3"/>
      <c r="Q82" s="4"/>
      <c r="R82" s="143">
        <v>1106628782</v>
      </c>
      <c r="S82" s="147"/>
      <c r="T82" s="143">
        <v>1069198397</v>
      </c>
      <c r="U82" s="147"/>
      <c r="X82" s="1">
        <v>1106628782</v>
      </c>
      <c r="Y82" s="1"/>
      <c r="Z82" s="91">
        <f t="shared" si="2"/>
        <v>0</v>
      </c>
      <c r="AA82" s="91">
        <f t="shared" si="2"/>
        <v>0</v>
      </c>
      <c r="AE82" s="18"/>
      <c r="AF82" s="19"/>
      <c r="AG82" s="19" t="s">
        <v>272</v>
      </c>
      <c r="AH82" s="19" t="s">
        <v>852</v>
      </c>
      <c r="AI82" s="3"/>
      <c r="AJ82" s="3"/>
      <c r="AK82" s="3"/>
      <c r="AL82" s="10">
        <v>460046186</v>
      </c>
      <c r="AM82" s="11"/>
      <c r="AN82" s="10">
        <v>1069198397</v>
      </c>
      <c r="AO82" s="11"/>
      <c r="AP82" s="10">
        <v>1639809754</v>
      </c>
      <c r="AQ82" s="11"/>
      <c r="AS82" s="10">
        <f t="shared" si="3"/>
        <v>570611357</v>
      </c>
      <c r="AT82" s="11">
        <f t="shared" si="3"/>
        <v>0</v>
      </c>
    </row>
    <row r="83" spans="2:46" ht="15" customHeight="1">
      <c r="B83" s="42"/>
      <c r="C83" s="43"/>
      <c r="D83" s="43" t="s">
        <v>13</v>
      </c>
      <c r="E83" s="44"/>
      <c r="F83" s="44"/>
      <c r="G83" s="44"/>
      <c r="H83" s="45"/>
      <c r="K83" s="18"/>
      <c r="L83" s="19"/>
      <c r="M83" s="19" t="s">
        <v>273</v>
      </c>
      <c r="N83" s="19" t="s">
        <v>853</v>
      </c>
      <c r="O83" s="3"/>
      <c r="P83" s="3"/>
      <c r="Q83" s="4"/>
      <c r="R83" s="143">
        <v>3591017418</v>
      </c>
      <c r="S83" s="147"/>
      <c r="T83" s="143">
        <v>3032595493</v>
      </c>
      <c r="U83" s="147"/>
      <c r="X83" s="1">
        <v>3591017418</v>
      </c>
      <c r="Y83" s="1"/>
      <c r="Z83" s="91">
        <f t="shared" si="2"/>
        <v>0</v>
      </c>
      <c r="AA83" s="91">
        <f t="shared" si="2"/>
        <v>0</v>
      </c>
      <c r="AE83" s="18"/>
      <c r="AF83" s="19"/>
      <c r="AG83" s="19" t="s">
        <v>273</v>
      </c>
      <c r="AH83" s="19" t="s">
        <v>853</v>
      </c>
      <c r="AI83" s="3"/>
      <c r="AJ83" s="3"/>
      <c r="AK83" s="3"/>
      <c r="AL83" s="10">
        <v>1260548025</v>
      </c>
      <c r="AM83" s="11"/>
      <c r="AN83" s="10">
        <v>3032595493</v>
      </c>
      <c r="AO83" s="11"/>
      <c r="AP83" s="10">
        <v>4836675797</v>
      </c>
      <c r="AQ83" s="11"/>
      <c r="AS83" s="10">
        <f t="shared" si="3"/>
        <v>1804080304</v>
      </c>
      <c r="AT83" s="11">
        <f t="shared" si="3"/>
        <v>0</v>
      </c>
    </row>
    <row r="84" spans="2:46" ht="15" customHeight="1">
      <c r="B84" s="42"/>
      <c r="C84" s="43"/>
      <c r="D84" s="43" t="s">
        <v>14</v>
      </c>
      <c r="E84" s="44"/>
      <c r="F84" s="44"/>
      <c r="G84" s="44"/>
      <c r="H84" s="45"/>
      <c r="K84" s="18"/>
      <c r="L84" s="19"/>
      <c r="M84" s="19" t="s">
        <v>274</v>
      </c>
      <c r="N84" s="19" t="s">
        <v>854</v>
      </c>
      <c r="O84" s="3"/>
      <c r="P84" s="3"/>
      <c r="Q84" s="4"/>
      <c r="R84" s="143">
        <v>1781521442</v>
      </c>
      <c r="S84" s="147"/>
      <c r="T84" s="143">
        <v>1716398097</v>
      </c>
      <c r="U84" s="147"/>
      <c r="X84" s="1">
        <v>1781521442</v>
      </c>
      <c r="Y84" s="1"/>
      <c r="Z84" s="91">
        <f t="shared" si="2"/>
        <v>0</v>
      </c>
      <c r="AA84" s="91">
        <f t="shared" si="2"/>
        <v>0</v>
      </c>
      <c r="AE84" s="18"/>
      <c r="AF84" s="19"/>
      <c r="AG84" s="19" t="s">
        <v>274</v>
      </c>
      <c r="AH84" s="19" t="s">
        <v>854</v>
      </c>
      <c r="AI84" s="3"/>
      <c r="AJ84" s="3"/>
      <c r="AK84" s="3"/>
      <c r="AL84" s="10">
        <v>765438160</v>
      </c>
      <c r="AM84" s="11"/>
      <c r="AN84" s="10">
        <v>1716398097</v>
      </c>
      <c r="AO84" s="11"/>
      <c r="AP84" s="10">
        <v>2700556086</v>
      </c>
      <c r="AQ84" s="11"/>
      <c r="AS84" s="10">
        <f t="shared" si="3"/>
        <v>984157989</v>
      </c>
      <c r="AT84" s="11">
        <f t="shared" si="3"/>
        <v>0</v>
      </c>
    </row>
    <row r="85" spans="2:46" ht="15" customHeight="1">
      <c r="B85" s="42"/>
      <c r="C85" s="43"/>
      <c r="D85" s="43" t="s">
        <v>15</v>
      </c>
      <c r="E85" s="44"/>
      <c r="F85" s="44"/>
      <c r="G85" s="44"/>
      <c r="H85" s="45"/>
      <c r="K85" s="18"/>
      <c r="L85" s="19"/>
      <c r="M85" s="19" t="s">
        <v>275</v>
      </c>
      <c r="N85" s="19" t="s">
        <v>855</v>
      </c>
      <c r="O85" s="3"/>
      <c r="P85" s="3"/>
      <c r="Q85" s="4"/>
      <c r="R85" s="143">
        <v>1733054769</v>
      </c>
      <c r="S85" s="147"/>
      <c r="T85" s="143">
        <v>1179145893</v>
      </c>
      <c r="U85" s="147"/>
      <c r="X85" s="1">
        <v>1733054769</v>
      </c>
      <c r="Y85" s="1"/>
      <c r="Z85" s="91">
        <f t="shared" si="2"/>
        <v>0</v>
      </c>
      <c r="AA85" s="91">
        <f t="shared" si="2"/>
        <v>0</v>
      </c>
      <c r="AE85" s="18"/>
      <c r="AF85" s="19"/>
      <c r="AG85" s="19" t="s">
        <v>275</v>
      </c>
      <c r="AH85" s="19" t="s">
        <v>855</v>
      </c>
      <c r="AI85" s="3"/>
      <c r="AJ85" s="3"/>
      <c r="AK85" s="3"/>
      <c r="AL85" s="10">
        <v>499529931</v>
      </c>
      <c r="AM85" s="11"/>
      <c r="AN85" s="10">
        <v>1179145893</v>
      </c>
      <c r="AO85" s="11"/>
      <c r="AP85" s="10">
        <v>2160237497</v>
      </c>
      <c r="AQ85" s="11"/>
      <c r="AS85" s="10">
        <f t="shared" si="3"/>
        <v>981091604</v>
      </c>
      <c r="AT85" s="11">
        <f t="shared" si="3"/>
        <v>0</v>
      </c>
    </row>
    <row r="86" spans="2:46" ht="15" customHeight="1">
      <c r="B86" s="42"/>
      <c r="C86" s="43"/>
      <c r="D86" s="43" t="s">
        <v>16</v>
      </c>
      <c r="E86" s="44"/>
      <c r="F86" s="44"/>
      <c r="G86" s="44"/>
      <c r="H86" s="45"/>
      <c r="K86" s="18"/>
      <c r="L86" s="19"/>
      <c r="M86" s="19" t="s">
        <v>276</v>
      </c>
      <c r="N86" s="19" t="s">
        <v>856</v>
      </c>
      <c r="O86" s="3"/>
      <c r="P86" s="3"/>
      <c r="Q86" s="4"/>
      <c r="R86" s="143">
        <v>2710028571</v>
      </c>
      <c r="S86" s="147"/>
      <c r="T86" s="143">
        <v>2498460349</v>
      </c>
      <c r="U86" s="147"/>
      <c r="X86" s="1">
        <v>2710028571</v>
      </c>
      <c r="Y86" s="1"/>
      <c r="Z86" s="91">
        <f t="shared" si="2"/>
        <v>0</v>
      </c>
      <c r="AA86" s="91">
        <f t="shared" si="2"/>
        <v>0</v>
      </c>
      <c r="AE86" s="18"/>
      <c r="AF86" s="19"/>
      <c r="AG86" s="19" t="s">
        <v>276</v>
      </c>
      <c r="AH86" s="19" t="s">
        <v>856</v>
      </c>
      <c r="AI86" s="3"/>
      <c r="AJ86" s="3"/>
      <c r="AK86" s="3"/>
      <c r="AL86" s="10">
        <v>1284835131</v>
      </c>
      <c r="AM86" s="11"/>
      <c r="AN86" s="10">
        <v>2498460349</v>
      </c>
      <c r="AO86" s="11"/>
      <c r="AP86" s="10">
        <v>3720492364</v>
      </c>
      <c r="AQ86" s="11"/>
      <c r="AS86" s="10">
        <f t="shared" si="3"/>
        <v>1222032015</v>
      </c>
      <c r="AT86" s="11">
        <f t="shared" si="3"/>
        <v>0</v>
      </c>
    </row>
    <row r="87" spans="2:46" ht="15" customHeight="1">
      <c r="B87" s="42"/>
      <c r="C87" s="43"/>
      <c r="D87" s="43" t="s">
        <v>17</v>
      </c>
      <c r="E87" s="44"/>
      <c r="F87" s="44"/>
      <c r="G87" s="44"/>
      <c r="H87" s="45"/>
      <c r="K87" s="18"/>
      <c r="L87" s="19"/>
      <c r="M87" s="19" t="s">
        <v>277</v>
      </c>
      <c r="N87" s="19" t="s">
        <v>857</v>
      </c>
      <c r="O87" s="3"/>
      <c r="P87" s="3"/>
      <c r="Q87" s="4"/>
      <c r="R87" s="143">
        <v>100482798</v>
      </c>
      <c r="S87" s="147"/>
      <c r="T87" s="143">
        <v>89117732</v>
      </c>
      <c r="U87" s="147"/>
      <c r="X87" s="1">
        <v>100482798</v>
      </c>
      <c r="Y87" s="1"/>
      <c r="Z87" s="91">
        <f t="shared" si="2"/>
        <v>0</v>
      </c>
      <c r="AA87" s="91">
        <f t="shared" si="2"/>
        <v>0</v>
      </c>
      <c r="AE87" s="18"/>
      <c r="AF87" s="19"/>
      <c r="AG87" s="19" t="s">
        <v>277</v>
      </c>
      <c r="AH87" s="19" t="s">
        <v>857</v>
      </c>
      <c r="AI87" s="3"/>
      <c r="AJ87" s="3"/>
      <c r="AK87" s="3"/>
      <c r="AL87" s="10">
        <v>36107654</v>
      </c>
      <c r="AM87" s="11"/>
      <c r="AN87" s="10">
        <v>89117732</v>
      </c>
      <c r="AO87" s="11"/>
      <c r="AP87" s="10">
        <v>130301039</v>
      </c>
      <c r="AQ87" s="11"/>
      <c r="AS87" s="10">
        <f t="shared" si="3"/>
        <v>41183307</v>
      </c>
      <c r="AT87" s="11">
        <f t="shared" si="3"/>
        <v>0</v>
      </c>
    </row>
    <row r="88" spans="2:46" ht="15" customHeight="1">
      <c r="B88" s="42"/>
      <c r="C88" s="43"/>
      <c r="D88" s="43" t="s">
        <v>18</v>
      </c>
      <c r="E88" s="44"/>
      <c r="F88" s="44"/>
      <c r="G88" s="44"/>
      <c r="H88" s="45"/>
      <c r="K88" s="18"/>
      <c r="L88" s="19"/>
      <c r="M88" s="19" t="s">
        <v>278</v>
      </c>
      <c r="N88" s="19" t="s">
        <v>858</v>
      </c>
      <c r="O88" s="3"/>
      <c r="P88" s="3"/>
      <c r="Q88" s="4"/>
      <c r="R88" s="143">
        <v>45470190</v>
      </c>
      <c r="S88" s="147"/>
      <c r="T88" s="143">
        <v>43060328</v>
      </c>
      <c r="U88" s="147"/>
      <c r="X88" s="1">
        <v>45470190</v>
      </c>
      <c r="Y88" s="1"/>
      <c r="Z88" s="91">
        <f t="shared" ref="Z88:AA126" si="4">IFERROR(X88-R88,0)</f>
        <v>0</v>
      </c>
      <c r="AA88" s="91">
        <f t="shared" si="4"/>
        <v>0</v>
      </c>
      <c r="AE88" s="18"/>
      <c r="AF88" s="19"/>
      <c r="AG88" s="19" t="s">
        <v>278</v>
      </c>
      <c r="AH88" s="19" t="s">
        <v>858</v>
      </c>
      <c r="AI88" s="3"/>
      <c r="AJ88" s="3"/>
      <c r="AK88" s="3"/>
      <c r="AL88" s="10">
        <v>27890178</v>
      </c>
      <c r="AM88" s="11"/>
      <c r="AN88" s="10">
        <v>43060328</v>
      </c>
      <c r="AO88" s="11"/>
      <c r="AP88" s="10">
        <v>65831678</v>
      </c>
      <c r="AQ88" s="11"/>
      <c r="AS88" s="10">
        <f t="shared" si="3"/>
        <v>22771350</v>
      </c>
      <c r="AT88" s="11">
        <f t="shared" si="3"/>
        <v>0</v>
      </c>
    </row>
    <row r="89" spans="2:46" ht="15" customHeight="1">
      <c r="B89" s="42"/>
      <c r="C89" s="43"/>
      <c r="D89" s="43" t="s">
        <v>19</v>
      </c>
      <c r="E89" s="44"/>
      <c r="F89" s="44"/>
      <c r="G89" s="44"/>
      <c r="H89" s="45"/>
      <c r="K89" s="18"/>
      <c r="L89" s="19"/>
      <c r="M89" s="19" t="s">
        <v>279</v>
      </c>
      <c r="N89" s="19" t="s">
        <v>859</v>
      </c>
      <c r="O89" s="3"/>
      <c r="P89" s="3"/>
      <c r="Q89" s="4"/>
      <c r="R89" s="143">
        <v>1090786197</v>
      </c>
      <c r="S89" s="147"/>
      <c r="T89" s="143">
        <v>818363831</v>
      </c>
      <c r="U89" s="147"/>
      <c r="X89" s="1">
        <v>1090786197</v>
      </c>
      <c r="Y89" s="1"/>
      <c r="Z89" s="91">
        <f t="shared" si="4"/>
        <v>0</v>
      </c>
      <c r="AA89" s="91">
        <f t="shared" si="4"/>
        <v>0</v>
      </c>
      <c r="AE89" s="18"/>
      <c r="AF89" s="19"/>
      <c r="AG89" s="19" t="s">
        <v>279</v>
      </c>
      <c r="AH89" s="19" t="s">
        <v>859</v>
      </c>
      <c r="AI89" s="3"/>
      <c r="AJ89" s="3"/>
      <c r="AK89" s="3"/>
      <c r="AL89" s="10">
        <v>415283136</v>
      </c>
      <c r="AM89" s="11"/>
      <c r="AN89" s="10">
        <v>818363831</v>
      </c>
      <c r="AO89" s="11"/>
      <c r="AP89" s="10">
        <v>1267902439</v>
      </c>
      <c r="AQ89" s="11"/>
      <c r="AS89" s="10">
        <f t="shared" si="3"/>
        <v>449538608</v>
      </c>
      <c r="AT89" s="11">
        <f t="shared" si="3"/>
        <v>0</v>
      </c>
    </row>
    <row r="90" spans="2:46" ht="15" customHeight="1">
      <c r="B90" s="42"/>
      <c r="C90" s="43"/>
      <c r="D90" s="43" t="s">
        <v>20</v>
      </c>
      <c r="E90" s="44"/>
      <c r="F90" s="44"/>
      <c r="G90" s="44"/>
      <c r="H90" s="45"/>
      <c r="K90" s="18"/>
      <c r="L90" s="19"/>
      <c r="M90" s="19" t="s">
        <v>280</v>
      </c>
      <c r="N90" s="19" t="s">
        <v>860</v>
      </c>
      <c r="O90" s="3"/>
      <c r="P90" s="3"/>
      <c r="Q90" s="4"/>
      <c r="R90" s="143">
        <v>6562350982</v>
      </c>
      <c r="S90" s="147"/>
      <c r="T90" s="143">
        <v>3278435749</v>
      </c>
      <c r="U90" s="147"/>
      <c r="X90" s="1">
        <v>6562350982</v>
      </c>
      <c r="Y90" s="1"/>
      <c r="Z90" s="91">
        <f t="shared" si="4"/>
        <v>0</v>
      </c>
      <c r="AA90" s="91">
        <f t="shared" si="4"/>
        <v>0</v>
      </c>
      <c r="AE90" s="18"/>
      <c r="AF90" s="19"/>
      <c r="AG90" s="19" t="s">
        <v>280</v>
      </c>
      <c r="AH90" s="19" t="s">
        <v>860</v>
      </c>
      <c r="AI90" s="3"/>
      <c r="AJ90" s="3"/>
      <c r="AK90" s="3"/>
      <c r="AL90" s="10">
        <v>1863950065</v>
      </c>
      <c r="AM90" s="11"/>
      <c r="AN90" s="10">
        <v>3278435749</v>
      </c>
      <c r="AO90" s="11"/>
      <c r="AP90" s="10">
        <v>4602437343</v>
      </c>
      <c r="AQ90" s="11"/>
      <c r="AS90" s="10">
        <f t="shared" si="3"/>
        <v>1324001594</v>
      </c>
      <c r="AT90" s="11">
        <f t="shared" si="3"/>
        <v>0</v>
      </c>
    </row>
    <row r="91" spans="2:46" ht="15" customHeight="1">
      <c r="B91" s="42"/>
      <c r="C91" s="43"/>
      <c r="D91" s="43" t="s">
        <v>21</v>
      </c>
      <c r="E91" s="44"/>
      <c r="F91" s="44"/>
      <c r="G91" s="44"/>
      <c r="H91" s="45"/>
      <c r="K91" s="18"/>
      <c r="L91" s="19"/>
      <c r="M91" s="19" t="s">
        <v>281</v>
      </c>
      <c r="N91" s="19" t="s">
        <v>861</v>
      </c>
      <c r="O91" s="3"/>
      <c r="P91" s="3"/>
      <c r="Q91" s="4"/>
      <c r="R91" s="143">
        <v>409483715</v>
      </c>
      <c r="S91" s="147"/>
      <c r="T91" s="143">
        <v>224800000</v>
      </c>
      <c r="U91" s="147"/>
      <c r="X91" s="1">
        <v>409483715</v>
      </c>
      <c r="Y91" s="1"/>
      <c r="Z91" s="91">
        <f t="shared" si="4"/>
        <v>0</v>
      </c>
      <c r="AA91" s="91">
        <f t="shared" si="4"/>
        <v>0</v>
      </c>
      <c r="AE91" s="18"/>
      <c r="AF91" s="19"/>
      <c r="AG91" s="19" t="s">
        <v>281</v>
      </c>
      <c r="AH91" s="19" t="s">
        <v>861</v>
      </c>
      <c r="AI91" s="3"/>
      <c r="AJ91" s="3"/>
      <c r="AK91" s="3"/>
      <c r="AL91" s="10">
        <v>117610000</v>
      </c>
      <c r="AM91" s="11"/>
      <c r="AN91" s="10">
        <v>224800000</v>
      </c>
      <c r="AO91" s="11"/>
      <c r="AP91" s="10">
        <v>447852381</v>
      </c>
      <c r="AQ91" s="11"/>
      <c r="AS91" s="10">
        <f t="shared" si="3"/>
        <v>223052381</v>
      </c>
      <c r="AT91" s="11">
        <f t="shared" si="3"/>
        <v>0</v>
      </c>
    </row>
    <row r="92" spans="2:46" ht="15" customHeight="1">
      <c r="B92" s="42"/>
      <c r="C92" s="43"/>
      <c r="D92" s="43" t="s">
        <v>22</v>
      </c>
      <c r="E92" s="44"/>
      <c r="F92" s="44"/>
      <c r="G92" s="44"/>
      <c r="H92" s="45"/>
      <c r="K92" s="18"/>
      <c r="L92" s="19"/>
      <c r="M92" s="19" t="s">
        <v>282</v>
      </c>
      <c r="N92" s="19" t="s">
        <v>862</v>
      </c>
      <c r="O92" s="3"/>
      <c r="P92" s="3"/>
      <c r="Q92" s="4"/>
      <c r="R92" s="143">
        <v>20932320</v>
      </c>
      <c r="S92" s="147"/>
      <c r="T92" s="143">
        <v>21645230</v>
      </c>
      <c r="U92" s="147"/>
      <c r="X92" s="1">
        <v>20932320</v>
      </c>
      <c r="Y92" s="1"/>
      <c r="Z92" s="91">
        <f t="shared" si="4"/>
        <v>0</v>
      </c>
      <c r="AA92" s="91">
        <f t="shared" si="4"/>
        <v>0</v>
      </c>
      <c r="AE92" s="18"/>
      <c r="AF92" s="19"/>
      <c r="AG92" s="19" t="s">
        <v>282</v>
      </c>
      <c r="AH92" s="19" t="s">
        <v>862</v>
      </c>
      <c r="AI92" s="3"/>
      <c r="AJ92" s="3"/>
      <c r="AK92" s="3"/>
      <c r="AL92" s="10">
        <v>12007370</v>
      </c>
      <c r="AM92" s="11"/>
      <c r="AN92" s="10">
        <v>21645230</v>
      </c>
      <c r="AO92" s="11"/>
      <c r="AP92" s="10">
        <v>42240060</v>
      </c>
      <c r="AQ92" s="11"/>
      <c r="AS92" s="10">
        <f t="shared" si="3"/>
        <v>20594830</v>
      </c>
      <c r="AT92" s="11">
        <f t="shared" si="3"/>
        <v>0</v>
      </c>
    </row>
    <row r="93" spans="2:46" ht="15" customHeight="1">
      <c r="B93" s="42"/>
      <c r="C93" s="43"/>
      <c r="D93" s="43" t="s">
        <v>23</v>
      </c>
      <c r="E93" s="44"/>
      <c r="F93" s="44"/>
      <c r="G93" s="44"/>
      <c r="H93" s="45"/>
      <c r="K93" s="18"/>
      <c r="L93" s="19"/>
      <c r="M93" s="19" t="s">
        <v>283</v>
      </c>
      <c r="N93" s="19" t="s">
        <v>863</v>
      </c>
      <c r="O93" s="3"/>
      <c r="P93" s="3"/>
      <c r="Q93" s="4"/>
      <c r="R93" s="143">
        <v>10845380</v>
      </c>
      <c r="S93" s="147"/>
      <c r="T93" s="143">
        <v>1901900</v>
      </c>
      <c r="U93" s="147"/>
      <c r="X93" s="1">
        <v>10845380</v>
      </c>
      <c r="Y93" s="1"/>
      <c r="Z93" s="91">
        <f t="shared" si="4"/>
        <v>0</v>
      </c>
      <c r="AA93" s="91">
        <f t="shared" si="4"/>
        <v>0</v>
      </c>
      <c r="AE93" s="18"/>
      <c r="AF93" s="19"/>
      <c r="AG93" s="19" t="s">
        <v>283</v>
      </c>
      <c r="AH93" s="19" t="s">
        <v>863</v>
      </c>
      <c r="AI93" s="3"/>
      <c r="AJ93" s="3"/>
      <c r="AK93" s="3"/>
      <c r="AL93" s="10">
        <v>1219900</v>
      </c>
      <c r="AM93" s="11"/>
      <c r="AN93" s="10">
        <v>1901900</v>
      </c>
      <c r="AO93" s="11"/>
      <c r="AP93" s="10">
        <v>9560100</v>
      </c>
      <c r="AQ93" s="11"/>
      <c r="AS93" s="10">
        <f t="shared" si="3"/>
        <v>7658200</v>
      </c>
      <c r="AT93" s="11">
        <f t="shared" si="3"/>
        <v>0</v>
      </c>
    </row>
    <row r="94" spans="2:46" ht="15" customHeight="1">
      <c r="B94" s="42"/>
      <c r="C94" s="43"/>
      <c r="D94" s="43" t="s">
        <v>24</v>
      </c>
      <c r="E94" s="44"/>
      <c r="F94" s="44"/>
      <c r="G94" s="44"/>
      <c r="H94" s="45"/>
      <c r="K94" s="18"/>
      <c r="L94" s="19"/>
      <c r="M94" s="19" t="s">
        <v>284</v>
      </c>
      <c r="N94" s="19" t="s">
        <v>864</v>
      </c>
      <c r="O94" s="3"/>
      <c r="P94" s="3"/>
      <c r="Q94" s="4"/>
      <c r="R94" s="143">
        <v>205901812</v>
      </c>
      <c r="S94" s="147"/>
      <c r="T94" s="143">
        <v>227886692</v>
      </c>
      <c r="U94" s="147"/>
      <c r="X94" s="1">
        <v>205901812</v>
      </c>
      <c r="Y94" s="1"/>
      <c r="Z94" s="91">
        <f t="shared" si="4"/>
        <v>0</v>
      </c>
      <c r="AA94" s="91">
        <f t="shared" si="4"/>
        <v>0</v>
      </c>
      <c r="AE94" s="18"/>
      <c r="AF94" s="19"/>
      <c r="AG94" s="19" t="s">
        <v>284</v>
      </c>
      <c r="AH94" s="19" t="s">
        <v>864</v>
      </c>
      <c r="AI94" s="3"/>
      <c r="AJ94" s="3"/>
      <c r="AK94" s="3"/>
      <c r="AL94" s="10">
        <v>103180758</v>
      </c>
      <c r="AM94" s="11"/>
      <c r="AN94" s="10">
        <v>227886692</v>
      </c>
      <c r="AO94" s="11"/>
      <c r="AP94" s="10">
        <v>366941057</v>
      </c>
      <c r="AQ94" s="11"/>
      <c r="AS94" s="10">
        <f t="shared" si="3"/>
        <v>139054365</v>
      </c>
      <c r="AT94" s="11">
        <f t="shared" si="3"/>
        <v>0</v>
      </c>
    </row>
    <row r="95" spans="2:46" ht="15" customHeight="1">
      <c r="B95" s="42"/>
      <c r="C95" s="43"/>
      <c r="D95" s="43" t="s">
        <v>25</v>
      </c>
      <c r="E95" s="44"/>
      <c r="F95" s="44"/>
      <c r="G95" s="44"/>
      <c r="H95" s="45"/>
      <c r="K95" s="18"/>
      <c r="L95" s="19"/>
      <c r="M95" s="19" t="s">
        <v>285</v>
      </c>
      <c r="N95" s="19" t="s">
        <v>865</v>
      </c>
      <c r="O95" s="3"/>
      <c r="P95" s="3"/>
      <c r="Q95" s="4"/>
      <c r="R95" s="143">
        <v>138458232</v>
      </c>
      <c r="S95" s="147"/>
      <c r="T95" s="143">
        <v>113332758</v>
      </c>
      <c r="U95" s="147"/>
      <c r="X95" s="1">
        <v>138458232</v>
      </c>
      <c r="Y95" s="1"/>
      <c r="Z95" s="91">
        <f t="shared" si="4"/>
        <v>0</v>
      </c>
      <c r="AA95" s="91">
        <f t="shared" si="4"/>
        <v>0</v>
      </c>
      <c r="AE95" s="18"/>
      <c r="AF95" s="19"/>
      <c r="AG95" s="19" t="s">
        <v>285</v>
      </c>
      <c r="AH95" s="19" t="s">
        <v>865</v>
      </c>
      <c r="AI95" s="3"/>
      <c r="AJ95" s="3"/>
      <c r="AK95" s="3"/>
      <c r="AL95" s="10">
        <v>46954012</v>
      </c>
      <c r="AM95" s="11"/>
      <c r="AN95" s="10">
        <v>113332758</v>
      </c>
      <c r="AO95" s="11"/>
      <c r="AP95" s="10">
        <v>175274663</v>
      </c>
      <c r="AQ95" s="11"/>
      <c r="AS95" s="10">
        <f t="shared" si="3"/>
        <v>61941905</v>
      </c>
      <c r="AT95" s="11">
        <f t="shared" si="3"/>
        <v>0</v>
      </c>
    </row>
    <row r="96" spans="2:46" ht="15" customHeight="1">
      <c r="B96" s="42"/>
      <c r="C96" s="43"/>
      <c r="D96" s="43" t="s">
        <v>26</v>
      </c>
      <c r="E96" s="44"/>
      <c r="F96" s="44"/>
      <c r="G96" s="44"/>
      <c r="H96" s="45"/>
      <c r="K96" s="18"/>
      <c r="L96" s="19"/>
      <c r="M96" s="19" t="s">
        <v>286</v>
      </c>
      <c r="N96" s="19" t="s">
        <v>866</v>
      </c>
      <c r="O96" s="3"/>
      <c r="P96" s="3"/>
      <c r="Q96" s="4"/>
      <c r="R96" s="143">
        <v>96422110</v>
      </c>
      <c r="S96" s="147"/>
      <c r="T96" s="143">
        <v>101511514</v>
      </c>
      <c r="U96" s="147"/>
      <c r="X96" s="1">
        <v>96422110</v>
      </c>
      <c r="Y96" s="1"/>
      <c r="Z96" s="91">
        <f t="shared" si="4"/>
        <v>0</v>
      </c>
      <c r="AA96" s="91">
        <f t="shared" si="4"/>
        <v>0</v>
      </c>
      <c r="AE96" s="18"/>
      <c r="AF96" s="19"/>
      <c r="AG96" s="19" t="s">
        <v>286</v>
      </c>
      <c r="AH96" s="19" t="s">
        <v>866</v>
      </c>
      <c r="AI96" s="3"/>
      <c r="AJ96" s="3"/>
      <c r="AK96" s="3"/>
      <c r="AL96" s="10">
        <v>45133156</v>
      </c>
      <c r="AM96" s="11"/>
      <c r="AN96" s="10">
        <v>101511514</v>
      </c>
      <c r="AO96" s="11"/>
      <c r="AP96" s="10">
        <v>161630212</v>
      </c>
      <c r="AQ96" s="11"/>
      <c r="AS96" s="10">
        <f t="shared" si="3"/>
        <v>60118698</v>
      </c>
      <c r="AT96" s="11">
        <f t="shared" si="3"/>
        <v>0</v>
      </c>
    </row>
    <row r="97" spans="2:46" ht="15" customHeight="1">
      <c r="B97" s="42"/>
      <c r="C97" s="43"/>
      <c r="D97" s="43" t="s">
        <v>27</v>
      </c>
      <c r="E97" s="44"/>
      <c r="F97" s="44"/>
      <c r="G97" s="44"/>
      <c r="H97" s="45"/>
      <c r="K97" s="18"/>
      <c r="L97" s="19"/>
      <c r="M97" s="19" t="s">
        <v>287</v>
      </c>
      <c r="N97" s="19" t="s">
        <v>867</v>
      </c>
      <c r="O97" s="3"/>
      <c r="P97" s="3"/>
      <c r="Q97" s="4"/>
      <c r="R97" s="143">
        <v>38597881</v>
      </c>
      <c r="S97" s="147"/>
      <c r="T97" s="143">
        <v>37520867</v>
      </c>
      <c r="U97" s="147"/>
      <c r="X97" s="1">
        <v>38597881</v>
      </c>
      <c r="Y97" s="1"/>
      <c r="Z97" s="91">
        <f t="shared" si="4"/>
        <v>0</v>
      </c>
      <c r="AA97" s="91">
        <f t="shared" si="4"/>
        <v>0</v>
      </c>
      <c r="AE97" s="18"/>
      <c r="AF97" s="19"/>
      <c r="AG97" s="19" t="s">
        <v>287</v>
      </c>
      <c r="AH97" s="19" t="s">
        <v>867</v>
      </c>
      <c r="AI97" s="3"/>
      <c r="AJ97" s="3"/>
      <c r="AK97" s="3"/>
      <c r="AL97" s="10">
        <v>18138715</v>
      </c>
      <c r="AM97" s="11"/>
      <c r="AN97" s="10">
        <v>37520867</v>
      </c>
      <c r="AO97" s="11"/>
      <c r="AP97" s="10">
        <v>53802129</v>
      </c>
      <c r="AQ97" s="11"/>
      <c r="AS97" s="10">
        <f t="shared" si="3"/>
        <v>16281262</v>
      </c>
      <c r="AT97" s="11">
        <f t="shared" si="3"/>
        <v>0</v>
      </c>
    </row>
    <row r="98" spans="2:46" ht="15" customHeight="1">
      <c r="B98" s="42"/>
      <c r="C98" s="43"/>
      <c r="D98" s="43" t="s">
        <v>28</v>
      </c>
      <c r="E98" s="44"/>
      <c r="F98" s="44"/>
      <c r="G98" s="44"/>
      <c r="H98" s="45"/>
      <c r="K98" s="18"/>
      <c r="L98" s="19"/>
      <c r="M98" s="19" t="s">
        <v>288</v>
      </c>
      <c r="N98" s="19" t="s">
        <v>868</v>
      </c>
      <c r="O98" s="3"/>
      <c r="P98" s="3"/>
      <c r="Q98" s="4"/>
      <c r="R98" s="143">
        <v>390734265</v>
      </c>
      <c r="S98" s="147"/>
      <c r="T98" s="143">
        <v>364363006</v>
      </c>
      <c r="U98" s="147"/>
      <c r="X98" s="1">
        <v>390734265</v>
      </c>
      <c r="Y98" s="1"/>
      <c r="Z98" s="91">
        <f t="shared" si="4"/>
        <v>0</v>
      </c>
      <c r="AA98" s="91">
        <f t="shared" si="4"/>
        <v>0</v>
      </c>
      <c r="AE98" s="18"/>
      <c r="AF98" s="19"/>
      <c r="AG98" s="19" t="s">
        <v>288</v>
      </c>
      <c r="AH98" s="19" t="s">
        <v>868</v>
      </c>
      <c r="AI98" s="3"/>
      <c r="AJ98" s="3"/>
      <c r="AK98" s="3"/>
      <c r="AL98" s="10">
        <v>173486308</v>
      </c>
      <c r="AM98" s="11"/>
      <c r="AN98" s="10">
        <v>364363006</v>
      </c>
      <c r="AO98" s="11"/>
      <c r="AP98" s="10">
        <v>708859847</v>
      </c>
      <c r="AQ98" s="11"/>
      <c r="AS98" s="10">
        <f t="shared" si="3"/>
        <v>344496841</v>
      </c>
      <c r="AT98" s="11">
        <f t="shared" si="3"/>
        <v>0</v>
      </c>
    </row>
    <row r="99" spans="2:46" ht="15" customHeight="1">
      <c r="B99" s="42"/>
      <c r="C99" s="43"/>
      <c r="D99" s="43" t="s">
        <v>29</v>
      </c>
      <c r="E99" s="44"/>
      <c r="F99" s="44"/>
      <c r="G99" s="44"/>
      <c r="H99" s="45"/>
      <c r="K99" s="18"/>
      <c r="L99" s="19"/>
      <c r="M99" s="19" t="s">
        <v>289</v>
      </c>
      <c r="N99" s="19" t="s">
        <v>869</v>
      </c>
      <c r="O99" s="3"/>
      <c r="P99" s="3"/>
      <c r="Q99" s="4"/>
      <c r="R99" s="143">
        <v>41831945</v>
      </c>
      <c r="S99" s="147"/>
      <c r="T99" s="143">
        <v>71102734</v>
      </c>
      <c r="U99" s="147"/>
      <c r="X99" s="1">
        <v>41831945</v>
      </c>
      <c r="Y99" s="1"/>
      <c r="Z99" s="91">
        <f t="shared" si="4"/>
        <v>0</v>
      </c>
      <c r="AA99" s="91">
        <f t="shared" si="4"/>
        <v>0</v>
      </c>
      <c r="AE99" s="18"/>
      <c r="AF99" s="19"/>
      <c r="AG99" s="19" t="s">
        <v>289</v>
      </c>
      <c r="AH99" s="19" t="s">
        <v>869</v>
      </c>
      <c r="AI99" s="3"/>
      <c r="AJ99" s="3"/>
      <c r="AK99" s="3"/>
      <c r="AL99" s="10">
        <v>25165010</v>
      </c>
      <c r="AM99" s="11"/>
      <c r="AN99" s="10">
        <v>71102734</v>
      </c>
      <c r="AO99" s="11"/>
      <c r="AP99" s="10">
        <v>99401364</v>
      </c>
      <c r="AQ99" s="11"/>
      <c r="AS99" s="10">
        <f t="shared" si="3"/>
        <v>28298630</v>
      </c>
      <c r="AT99" s="11">
        <f t="shared" si="3"/>
        <v>0</v>
      </c>
    </row>
    <row r="100" spans="2:46" ht="15" customHeight="1">
      <c r="B100" s="42"/>
      <c r="C100" s="43"/>
      <c r="D100" s="43" t="s">
        <v>30</v>
      </c>
      <c r="E100" s="44"/>
      <c r="F100" s="44"/>
      <c r="G100" s="44"/>
      <c r="H100" s="45"/>
      <c r="K100" s="18"/>
      <c r="L100" s="19"/>
      <c r="M100" s="19" t="s">
        <v>290</v>
      </c>
      <c r="N100" s="19" t="s">
        <v>794</v>
      </c>
      <c r="O100" s="3"/>
      <c r="P100" s="3"/>
      <c r="Q100" s="4"/>
      <c r="R100" s="143">
        <v>216343027</v>
      </c>
      <c r="S100" s="147"/>
      <c r="T100" s="143">
        <v>144045834</v>
      </c>
      <c r="U100" s="147"/>
      <c r="X100" s="1">
        <v>216343027</v>
      </c>
      <c r="Y100" s="1"/>
      <c r="Z100" s="91">
        <f t="shared" si="4"/>
        <v>0</v>
      </c>
      <c r="AA100" s="91">
        <f t="shared" si="4"/>
        <v>0</v>
      </c>
      <c r="AE100" s="18"/>
      <c r="AF100" s="19"/>
      <c r="AG100" s="19" t="s">
        <v>290</v>
      </c>
      <c r="AH100" s="19" t="s">
        <v>794</v>
      </c>
      <c r="AI100" s="3"/>
      <c r="AJ100" s="3"/>
      <c r="AK100" s="3"/>
      <c r="AL100" s="10">
        <v>75504089</v>
      </c>
      <c r="AM100" s="11"/>
      <c r="AN100" s="10">
        <v>144045834</v>
      </c>
      <c r="AO100" s="11"/>
      <c r="AP100" s="10">
        <v>209228807</v>
      </c>
      <c r="AQ100" s="11"/>
      <c r="AS100" s="10">
        <f t="shared" si="3"/>
        <v>65182973</v>
      </c>
      <c r="AT100" s="11">
        <f t="shared" si="3"/>
        <v>0</v>
      </c>
    </row>
    <row r="101" spans="2:46" ht="15" customHeight="1">
      <c r="B101" s="18"/>
      <c r="C101" s="19" t="s">
        <v>870</v>
      </c>
      <c r="D101" s="19"/>
      <c r="E101" s="3"/>
      <c r="F101" s="3"/>
      <c r="G101" s="3"/>
      <c r="H101" s="4"/>
      <c r="K101" s="18"/>
      <c r="L101" s="19" t="s">
        <v>871</v>
      </c>
      <c r="M101" s="19"/>
      <c r="N101" s="3"/>
      <c r="O101" s="3"/>
      <c r="P101" s="3"/>
      <c r="Q101" s="4"/>
      <c r="R101" s="143"/>
      <c r="S101" s="147">
        <v>2745734364</v>
      </c>
      <c r="T101" s="143"/>
      <c r="U101" s="147">
        <f>SUM(T102:T104)</f>
        <v>1908933</v>
      </c>
      <c r="X101" s="1"/>
      <c r="Y101" s="1">
        <v>2745734364</v>
      </c>
      <c r="Z101" s="91">
        <f t="shared" si="4"/>
        <v>0</v>
      </c>
      <c r="AA101" s="91">
        <f t="shared" si="4"/>
        <v>0</v>
      </c>
      <c r="AE101" s="18"/>
      <c r="AF101" s="19" t="s">
        <v>871</v>
      </c>
      <c r="AG101" s="19"/>
      <c r="AH101" s="3"/>
      <c r="AI101" s="3"/>
      <c r="AJ101" s="3"/>
      <c r="AK101" s="3"/>
      <c r="AL101" s="10"/>
      <c r="AM101" s="80">
        <f>SUM(AL102:AL104)</f>
        <v>166844947</v>
      </c>
      <c r="AN101" s="10"/>
      <c r="AO101" s="80">
        <f>SUM(AN102:AN104)</f>
        <v>1908933</v>
      </c>
      <c r="AP101" s="10"/>
      <c r="AQ101" s="80">
        <f>SUM(AP102:AP104)</f>
        <v>856677854</v>
      </c>
      <c r="AS101" s="10">
        <f t="shared" si="3"/>
        <v>0</v>
      </c>
      <c r="AT101" s="80">
        <f t="shared" si="3"/>
        <v>854768921</v>
      </c>
    </row>
    <row r="102" spans="2:46" ht="15" customHeight="1">
      <c r="B102" s="18"/>
      <c r="C102" s="19"/>
      <c r="D102" s="19" t="s">
        <v>872</v>
      </c>
      <c r="E102" s="19" t="s">
        <v>873</v>
      </c>
      <c r="F102" s="3"/>
      <c r="G102" s="3"/>
      <c r="H102" s="4"/>
      <c r="K102" s="18"/>
      <c r="L102" s="19"/>
      <c r="M102" s="19" t="s">
        <v>872</v>
      </c>
      <c r="N102" s="19" t="s">
        <v>874</v>
      </c>
      <c r="O102" s="3"/>
      <c r="P102" s="3"/>
      <c r="Q102" s="4"/>
      <c r="R102" s="143">
        <v>279134891</v>
      </c>
      <c r="S102" s="147"/>
      <c r="T102" s="143">
        <v>1908933</v>
      </c>
      <c r="U102" s="147"/>
      <c r="X102" s="1">
        <v>279134891</v>
      </c>
      <c r="Y102" s="1"/>
      <c r="Z102" s="91">
        <f t="shared" si="4"/>
        <v>0</v>
      </c>
      <c r="AA102" s="91">
        <f t="shared" si="4"/>
        <v>0</v>
      </c>
      <c r="AE102" s="18"/>
      <c r="AF102" s="19"/>
      <c r="AG102" s="19" t="s">
        <v>872</v>
      </c>
      <c r="AH102" s="19" t="s">
        <v>874</v>
      </c>
      <c r="AI102" s="3"/>
      <c r="AJ102" s="3"/>
      <c r="AK102" s="3"/>
      <c r="AL102" s="10">
        <v>14941258</v>
      </c>
      <c r="AM102" s="11"/>
      <c r="AN102" s="10">
        <v>1908933</v>
      </c>
      <c r="AO102" s="11"/>
      <c r="AP102" s="10">
        <v>446317578</v>
      </c>
      <c r="AQ102" s="11"/>
      <c r="AS102" s="10">
        <f t="shared" si="3"/>
        <v>444408645</v>
      </c>
      <c r="AT102" s="11">
        <f t="shared" si="3"/>
        <v>0</v>
      </c>
    </row>
    <row r="103" spans="2:46" ht="15" customHeight="1">
      <c r="B103" s="18"/>
      <c r="C103" s="19"/>
      <c r="D103" s="19" t="s">
        <v>776</v>
      </c>
      <c r="E103" s="19" t="s">
        <v>566</v>
      </c>
      <c r="F103" s="3"/>
      <c r="G103" s="3"/>
      <c r="H103" s="4"/>
      <c r="K103" s="18"/>
      <c r="L103" s="19"/>
      <c r="M103" s="19" t="s">
        <v>268</v>
      </c>
      <c r="N103" s="19" t="s">
        <v>875</v>
      </c>
      <c r="O103" s="3"/>
      <c r="P103" s="3"/>
      <c r="Q103" s="4"/>
      <c r="R103" s="143">
        <v>2466599473</v>
      </c>
      <c r="S103" s="147"/>
      <c r="T103" s="143">
        <v>0</v>
      </c>
      <c r="U103" s="147"/>
      <c r="X103" s="1">
        <v>2466599473</v>
      </c>
      <c r="Y103" s="1"/>
      <c r="Z103" s="91">
        <f t="shared" si="4"/>
        <v>0</v>
      </c>
      <c r="AA103" s="91">
        <f t="shared" si="4"/>
        <v>0</v>
      </c>
      <c r="AE103" s="18"/>
      <c r="AF103" s="19"/>
      <c r="AG103" s="19" t="s">
        <v>268</v>
      </c>
      <c r="AH103" s="19" t="s">
        <v>875</v>
      </c>
      <c r="AI103" s="3"/>
      <c r="AJ103" s="3"/>
      <c r="AK103" s="3"/>
      <c r="AL103" s="10">
        <v>151903689</v>
      </c>
      <c r="AM103" s="11"/>
      <c r="AN103" s="10">
        <v>0</v>
      </c>
      <c r="AO103" s="11"/>
      <c r="AP103" s="10">
        <v>410360276</v>
      </c>
      <c r="AQ103" s="11"/>
      <c r="AS103" s="10">
        <f t="shared" si="3"/>
        <v>410360276</v>
      </c>
      <c r="AT103" s="11">
        <f t="shared" si="3"/>
        <v>0</v>
      </c>
    </row>
    <row r="104" spans="2:46" ht="15" hidden="1" customHeight="1">
      <c r="B104" s="18"/>
      <c r="C104" s="19"/>
      <c r="D104" s="19" t="s">
        <v>812</v>
      </c>
      <c r="E104" s="19" t="s">
        <v>793</v>
      </c>
      <c r="F104" s="3"/>
      <c r="G104" s="3"/>
      <c r="H104" s="4"/>
      <c r="K104" s="18"/>
      <c r="L104" s="19"/>
      <c r="M104" s="19" t="s">
        <v>812</v>
      </c>
      <c r="N104" s="19" t="s">
        <v>794</v>
      </c>
      <c r="O104" s="3"/>
      <c r="P104" s="3"/>
      <c r="Q104" s="4"/>
      <c r="R104" s="143">
        <v>0</v>
      </c>
      <c r="S104" s="147"/>
      <c r="T104" s="143"/>
      <c r="U104" s="147"/>
      <c r="X104" s="1">
        <v>0</v>
      </c>
      <c r="Y104" s="1"/>
      <c r="Z104" s="91">
        <f t="shared" si="4"/>
        <v>0</v>
      </c>
      <c r="AA104" s="91">
        <f t="shared" si="4"/>
        <v>0</v>
      </c>
      <c r="AE104" s="18"/>
      <c r="AF104" s="19"/>
      <c r="AG104" s="19" t="s">
        <v>812</v>
      </c>
      <c r="AH104" s="19" t="s">
        <v>794</v>
      </c>
      <c r="AI104" s="3"/>
      <c r="AJ104" s="3"/>
      <c r="AK104" s="3"/>
      <c r="AL104" s="10"/>
      <c r="AM104" s="11"/>
      <c r="AN104" s="10"/>
      <c r="AO104" s="11"/>
      <c r="AP104" s="10"/>
      <c r="AQ104" s="11"/>
      <c r="AS104" s="10">
        <f t="shared" si="3"/>
        <v>0</v>
      </c>
      <c r="AT104" s="11">
        <f t="shared" si="3"/>
        <v>0</v>
      </c>
    </row>
    <row r="105" spans="2:46" ht="15" customHeight="1">
      <c r="B105" s="18" t="s">
        <v>876</v>
      </c>
      <c r="C105" s="19"/>
      <c r="D105" s="19"/>
      <c r="E105" s="3"/>
      <c r="F105" s="3"/>
      <c r="G105" s="3"/>
      <c r="H105" s="4"/>
      <c r="K105" s="18" t="s">
        <v>877</v>
      </c>
      <c r="L105" s="19"/>
      <c r="M105" s="19"/>
      <c r="N105" s="3"/>
      <c r="O105" s="3"/>
      <c r="P105" s="3"/>
      <c r="Q105" s="4"/>
      <c r="R105" s="143"/>
      <c r="S105" s="147">
        <v>54280286042</v>
      </c>
      <c r="T105" s="143"/>
      <c r="U105" s="147">
        <f>U8-U46</f>
        <v>42793326749</v>
      </c>
      <c r="X105" s="1"/>
      <c r="Y105" s="1">
        <v>54280286042</v>
      </c>
      <c r="Z105" s="91">
        <f t="shared" si="4"/>
        <v>0</v>
      </c>
      <c r="AA105" s="91">
        <f t="shared" si="4"/>
        <v>0</v>
      </c>
      <c r="AE105" s="18" t="s">
        <v>877</v>
      </c>
      <c r="AF105" s="19"/>
      <c r="AG105" s="19"/>
      <c r="AH105" s="3"/>
      <c r="AI105" s="3"/>
      <c r="AJ105" s="3"/>
      <c r="AK105" s="3"/>
      <c r="AL105" s="10"/>
      <c r="AM105" s="80">
        <f>AM8-AM46</f>
        <v>24215220351</v>
      </c>
      <c r="AN105" s="10"/>
      <c r="AO105" s="80">
        <f>AO8-AO46</f>
        <v>42793326749</v>
      </c>
      <c r="AP105" s="10"/>
      <c r="AQ105" s="80">
        <f>AQ8-AQ46</f>
        <v>51539541712</v>
      </c>
      <c r="AS105" s="10">
        <f t="shared" si="3"/>
        <v>0</v>
      </c>
      <c r="AT105" s="80">
        <f t="shared" si="3"/>
        <v>8746214963</v>
      </c>
    </row>
    <row r="106" spans="2:46" ht="15" customHeight="1">
      <c r="B106" s="18" t="s">
        <v>878</v>
      </c>
      <c r="C106" s="19"/>
      <c r="D106" s="19"/>
      <c r="E106" s="3"/>
      <c r="F106" s="3"/>
      <c r="G106" s="3"/>
      <c r="H106" s="4"/>
      <c r="K106" s="18" t="s">
        <v>879</v>
      </c>
      <c r="L106" s="19"/>
      <c r="M106" s="19"/>
      <c r="N106" s="3"/>
      <c r="O106" s="3"/>
      <c r="P106" s="3"/>
      <c r="Q106" s="4"/>
      <c r="R106" s="143"/>
      <c r="S106" s="147">
        <v>1287302325</v>
      </c>
      <c r="T106" s="143"/>
      <c r="U106" s="147">
        <f>SUM(U107,U110,U112,U115)</f>
        <v>687590016</v>
      </c>
      <c r="X106" s="1"/>
      <c r="Y106" s="1">
        <v>1287302325</v>
      </c>
      <c r="Z106" s="91">
        <f t="shared" si="4"/>
        <v>0</v>
      </c>
      <c r="AA106" s="91">
        <f t="shared" si="4"/>
        <v>0</v>
      </c>
      <c r="AE106" s="18" t="s">
        <v>879</v>
      </c>
      <c r="AF106" s="19"/>
      <c r="AG106" s="19"/>
      <c r="AH106" s="3"/>
      <c r="AI106" s="3"/>
      <c r="AJ106" s="3"/>
      <c r="AK106" s="3"/>
      <c r="AL106" s="10"/>
      <c r="AM106" s="80">
        <f>SUM(AM110,AM112,AM115,AM107)</f>
        <v>88529475</v>
      </c>
      <c r="AN106" s="10"/>
      <c r="AO106" s="80">
        <f>SUM(AO110,AO112,AO115,AO107)</f>
        <v>687590016</v>
      </c>
      <c r="AP106" s="10"/>
      <c r="AQ106" s="80">
        <f>SUM(AQ110,AQ112,AQ115,AQ107)</f>
        <v>2071713013</v>
      </c>
      <c r="AS106" s="10">
        <f t="shared" si="3"/>
        <v>0</v>
      </c>
      <c r="AT106" s="80">
        <f t="shared" si="3"/>
        <v>1384122997</v>
      </c>
    </row>
    <row r="107" spans="2:46" ht="15" customHeight="1">
      <c r="B107" s="18"/>
      <c r="C107" s="19" t="s">
        <v>880</v>
      </c>
      <c r="D107" s="19"/>
      <c r="E107" s="61"/>
      <c r="F107" s="61"/>
      <c r="G107" s="61"/>
      <c r="H107" s="93"/>
      <c r="K107" s="18"/>
      <c r="L107" s="19" t="s">
        <v>881</v>
      </c>
      <c r="M107" s="19"/>
      <c r="N107" s="3"/>
      <c r="O107" s="3"/>
      <c r="P107" s="3"/>
      <c r="Q107" s="4"/>
      <c r="R107" s="143"/>
      <c r="S107" s="147">
        <v>148969834</v>
      </c>
      <c r="T107" s="143"/>
      <c r="U107" s="147">
        <f>SUM(T108:T109)</f>
        <v>70113740</v>
      </c>
      <c r="X107" s="1"/>
      <c r="Y107" s="1">
        <v>148969834</v>
      </c>
      <c r="Z107" s="91">
        <f t="shared" si="4"/>
        <v>0</v>
      </c>
      <c r="AA107" s="91">
        <f t="shared" si="4"/>
        <v>0</v>
      </c>
      <c r="AE107" s="18"/>
      <c r="AF107" s="19" t="s">
        <v>263</v>
      </c>
      <c r="AG107" s="19"/>
      <c r="AH107" s="3"/>
      <c r="AI107" s="3"/>
      <c r="AJ107" s="3"/>
      <c r="AK107" s="3"/>
      <c r="AL107" s="10"/>
      <c r="AM107" s="80">
        <f>AL108</f>
        <v>48843932</v>
      </c>
      <c r="AN107" s="10"/>
      <c r="AO107" s="80">
        <f>SUM(AN108:AN109)</f>
        <v>70113740</v>
      </c>
      <c r="AP107" s="10"/>
      <c r="AQ107" s="80">
        <f>SUM(AP108:AP109)</f>
        <v>698034473</v>
      </c>
      <c r="AS107" s="10">
        <f t="shared" si="3"/>
        <v>0</v>
      </c>
      <c r="AT107" s="80">
        <f t="shared" si="3"/>
        <v>627920733</v>
      </c>
    </row>
    <row r="108" spans="2:46" ht="15" customHeight="1">
      <c r="B108" s="126"/>
      <c r="C108" s="127"/>
      <c r="D108" s="127" t="s">
        <v>266</v>
      </c>
      <c r="E108" s="128" t="s">
        <v>882</v>
      </c>
      <c r="F108" s="128"/>
      <c r="G108" s="128"/>
      <c r="H108" s="129"/>
      <c r="K108" s="18"/>
      <c r="L108" s="19"/>
      <c r="M108" s="19" t="s">
        <v>883</v>
      </c>
      <c r="N108" s="19" t="s">
        <v>884</v>
      </c>
      <c r="O108" s="3"/>
      <c r="P108" s="3"/>
      <c r="Q108" s="4"/>
      <c r="R108" s="143">
        <v>144368177</v>
      </c>
      <c r="S108" s="147"/>
      <c r="T108" s="143">
        <v>0</v>
      </c>
      <c r="U108" s="147"/>
      <c r="X108" s="1">
        <v>144368177</v>
      </c>
      <c r="Y108" s="1"/>
      <c r="Z108" s="91">
        <f t="shared" si="4"/>
        <v>0</v>
      </c>
      <c r="AA108" s="91">
        <f t="shared" si="4"/>
        <v>0</v>
      </c>
      <c r="AE108" s="18"/>
      <c r="AF108" s="19"/>
      <c r="AG108" s="19" t="s">
        <v>883</v>
      </c>
      <c r="AH108" s="19" t="s">
        <v>884</v>
      </c>
      <c r="AI108" s="3"/>
      <c r="AJ108" s="3"/>
      <c r="AK108" s="3"/>
      <c r="AL108" s="10">
        <v>48843932</v>
      </c>
      <c r="AM108" s="11"/>
      <c r="AN108" s="10">
        <v>0</v>
      </c>
      <c r="AO108" s="11"/>
      <c r="AP108" s="10">
        <v>627920733</v>
      </c>
      <c r="AQ108" s="11"/>
      <c r="AS108" s="10">
        <f t="shared" si="3"/>
        <v>627920733</v>
      </c>
      <c r="AT108" s="11">
        <f t="shared" si="3"/>
        <v>0</v>
      </c>
    </row>
    <row r="109" spans="2:46" ht="15" customHeight="1">
      <c r="B109" s="126"/>
      <c r="C109" s="127"/>
      <c r="D109" s="127" t="s">
        <v>885</v>
      </c>
      <c r="E109" s="128" t="s">
        <v>886</v>
      </c>
      <c r="F109" s="128"/>
      <c r="G109" s="128"/>
      <c r="H109" s="129"/>
      <c r="K109" s="18"/>
      <c r="L109" s="19"/>
      <c r="M109" s="19" t="s">
        <v>268</v>
      </c>
      <c r="N109" s="19" t="s">
        <v>887</v>
      </c>
      <c r="O109" s="3"/>
      <c r="P109" s="3"/>
      <c r="Q109" s="4"/>
      <c r="R109" s="143">
        <v>4601657</v>
      </c>
      <c r="S109" s="147"/>
      <c r="T109" s="143">
        <v>70113740</v>
      </c>
      <c r="U109" s="147"/>
      <c r="X109" s="1">
        <v>4601657</v>
      </c>
      <c r="Y109" s="1"/>
      <c r="Z109" s="91">
        <f t="shared" si="4"/>
        <v>0</v>
      </c>
      <c r="AA109" s="91">
        <f t="shared" si="4"/>
        <v>0</v>
      </c>
      <c r="AE109" s="18"/>
      <c r="AF109" s="19"/>
      <c r="AG109" s="19"/>
      <c r="AH109" s="19"/>
      <c r="AI109" s="3"/>
      <c r="AJ109" s="3"/>
      <c r="AK109" s="3"/>
      <c r="AL109" s="10"/>
      <c r="AM109" s="11"/>
      <c r="AN109" s="10">
        <v>70113740</v>
      </c>
      <c r="AO109" s="11"/>
      <c r="AP109" s="10">
        <v>70113740</v>
      </c>
      <c r="AQ109" s="11"/>
      <c r="AS109" s="10">
        <f t="shared" si="3"/>
        <v>0</v>
      </c>
      <c r="AT109" s="11">
        <f t="shared" si="3"/>
        <v>0</v>
      </c>
    </row>
    <row r="110" spans="2:46" ht="15" customHeight="1">
      <c r="B110" s="18"/>
      <c r="C110" s="19" t="s">
        <v>888</v>
      </c>
      <c r="D110" s="19"/>
      <c r="E110" s="61"/>
      <c r="F110" s="61"/>
      <c r="G110" s="61"/>
      <c r="H110" s="93"/>
      <c r="K110" s="18"/>
      <c r="L110" s="19" t="s">
        <v>889</v>
      </c>
      <c r="M110" s="19"/>
      <c r="N110" s="3"/>
      <c r="O110" s="3"/>
      <c r="P110" s="3"/>
      <c r="Q110" s="4"/>
      <c r="R110" s="143"/>
      <c r="S110" s="147">
        <v>33657590</v>
      </c>
      <c r="T110" s="143"/>
      <c r="U110" s="147">
        <f>T111</f>
        <v>16366585</v>
      </c>
      <c r="X110" s="1"/>
      <c r="Y110" s="1">
        <v>33657590</v>
      </c>
      <c r="Z110" s="91">
        <f t="shared" si="4"/>
        <v>0</v>
      </c>
      <c r="AA110" s="91">
        <f t="shared" si="4"/>
        <v>0</v>
      </c>
      <c r="AE110" s="18"/>
      <c r="AF110" s="19" t="s">
        <v>261</v>
      </c>
      <c r="AG110" s="19"/>
      <c r="AH110" s="3"/>
      <c r="AI110" s="3"/>
      <c r="AJ110" s="3"/>
      <c r="AK110" s="3"/>
      <c r="AL110" s="10"/>
      <c r="AM110" s="80">
        <f>AL111</f>
        <v>8864965</v>
      </c>
      <c r="AN110" s="10"/>
      <c r="AO110" s="80">
        <f>AN111</f>
        <v>16366585</v>
      </c>
      <c r="AP110" s="10"/>
      <c r="AQ110" s="80">
        <f>AP111</f>
        <v>16366585</v>
      </c>
      <c r="AS110" s="10">
        <f t="shared" si="3"/>
        <v>0</v>
      </c>
      <c r="AT110" s="80">
        <f t="shared" si="3"/>
        <v>0</v>
      </c>
    </row>
    <row r="111" spans="2:46" ht="15" customHeight="1">
      <c r="B111" s="18"/>
      <c r="C111" s="19"/>
      <c r="D111" s="19" t="s">
        <v>883</v>
      </c>
      <c r="E111" s="19" t="s">
        <v>890</v>
      </c>
      <c r="F111" s="61"/>
      <c r="G111" s="61"/>
      <c r="H111" s="93"/>
      <c r="K111" s="18"/>
      <c r="L111" s="19"/>
      <c r="M111" s="19" t="s">
        <v>883</v>
      </c>
      <c r="N111" s="19" t="s">
        <v>891</v>
      </c>
      <c r="O111" s="3"/>
      <c r="P111" s="3"/>
      <c r="Q111" s="4"/>
      <c r="R111" s="143">
        <v>33657590</v>
      </c>
      <c r="S111" s="147"/>
      <c r="T111" s="143">
        <v>16366585</v>
      </c>
      <c r="U111" s="147" t="s">
        <v>0</v>
      </c>
      <c r="X111" s="1">
        <v>33657590</v>
      </c>
      <c r="Y111" s="1"/>
      <c r="Z111" s="91">
        <f t="shared" si="4"/>
        <v>0</v>
      </c>
      <c r="AA111" s="91">
        <f t="shared" si="4"/>
        <v>0</v>
      </c>
      <c r="AE111" s="18"/>
      <c r="AF111" s="19"/>
      <c r="AG111" s="19" t="s">
        <v>883</v>
      </c>
      <c r="AH111" s="19" t="s">
        <v>891</v>
      </c>
      <c r="AI111" s="3"/>
      <c r="AJ111" s="3"/>
      <c r="AK111" s="3"/>
      <c r="AL111" s="10">
        <v>8864965</v>
      </c>
      <c r="AM111" s="11"/>
      <c r="AN111" s="10">
        <v>16366585</v>
      </c>
      <c r="AO111" s="11"/>
      <c r="AP111" s="10">
        <v>16366585</v>
      </c>
      <c r="AQ111" s="11"/>
      <c r="AS111" s="10">
        <f t="shared" si="3"/>
        <v>0</v>
      </c>
      <c r="AT111" s="11">
        <f t="shared" si="3"/>
        <v>0</v>
      </c>
    </row>
    <row r="112" spans="2:46" ht="15" customHeight="1">
      <c r="B112" s="18"/>
      <c r="C112" s="19" t="s">
        <v>892</v>
      </c>
      <c r="D112" s="19"/>
      <c r="E112" s="61"/>
      <c r="F112" s="61"/>
      <c r="G112" s="61"/>
      <c r="H112" s="93"/>
      <c r="K112" s="18"/>
      <c r="L112" s="19" t="s">
        <v>893</v>
      </c>
      <c r="M112" s="19"/>
      <c r="N112" s="3"/>
      <c r="O112" s="3"/>
      <c r="P112" s="3"/>
      <c r="Q112" s="4"/>
      <c r="R112" s="143"/>
      <c r="S112" s="147">
        <v>65000000</v>
      </c>
      <c r="T112" s="143"/>
      <c r="U112" s="147">
        <f>SUM(T113:T114)</f>
        <v>38000000</v>
      </c>
      <c r="X112" s="1"/>
      <c r="Y112" s="1">
        <v>65000000</v>
      </c>
      <c r="Z112" s="91">
        <f t="shared" si="4"/>
        <v>0</v>
      </c>
      <c r="AA112" s="91">
        <f t="shared" si="4"/>
        <v>0</v>
      </c>
      <c r="AE112" s="18"/>
      <c r="AF112" s="19" t="s">
        <v>893</v>
      </c>
      <c r="AG112" s="19"/>
      <c r="AH112" s="3"/>
      <c r="AI112" s="3"/>
      <c r="AJ112" s="3"/>
      <c r="AK112" s="3"/>
      <c r="AL112" s="10"/>
      <c r="AM112" s="80">
        <f>AL113</f>
        <v>15000000</v>
      </c>
      <c r="AN112" s="10"/>
      <c r="AO112" s="80">
        <f>AN113</f>
        <v>38000000</v>
      </c>
      <c r="AP112" s="10"/>
      <c r="AQ112" s="80">
        <f>AP113</f>
        <v>49500000</v>
      </c>
      <c r="AS112" s="10">
        <f t="shared" si="3"/>
        <v>0</v>
      </c>
      <c r="AT112" s="80">
        <f t="shared" si="3"/>
        <v>11500000</v>
      </c>
    </row>
    <row r="113" spans="2:46" ht="15" customHeight="1">
      <c r="B113" s="18"/>
      <c r="C113" s="19"/>
      <c r="D113" s="19" t="s">
        <v>267</v>
      </c>
      <c r="E113" s="19" t="s">
        <v>894</v>
      </c>
      <c r="F113" s="61"/>
      <c r="G113" s="61"/>
      <c r="H113" s="93"/>
      <c r="K113" s="18"/>
      <c r="L113" s="19"/>
      <c r="M113" s="19" t="s">
        <v>267</v>
      </c>
      <c r="N113" s="19" t="s">
        <v>291</v>
      </c>
      <c r="O113" s="3"/>
      <c r="P113" s="3"/>
      <c r="Q113" s="4"/>
      <c r="R113" s="143">
        <v>65000000</v>
      </c>
      <c r="S113" s="147"/>
      <c r="T113" s="143">
        <v>38000000</v>
      </c>
      <c r="U113" s="147"/>
      <c r="X113" s="1">
        <v>65000000</v>
      </c>
      <c r="Y113" s="1"/>
      <c r="Z113" s="91">
        <f t="shared" si="4"/>
        <v>0</v>
      </c>
      <c r="AA113" s="91">
        <f t="shared" si="4"/>
        <v>0</v>
      </c>
      <c r="AE113" s="18"/>
      <c r="AF113" s="19"/>
      <c r="AG113" s="19" t="s">
        <v>267</v>
      </c>
      <c r="AH113" s="19" t="s">
        <v>291</v>
      </c>
      <c r="AI113" s="3"/>
      <c r="AJ113" s="3"/>
      <c r="AK113" s="3"/>
      <c r="AL113" s="10">
        <v>15000000</v>
      </c>
      <c r="AM113" s="11"/>
      <c r="AN113" s="10">
        <v>38000000</v>
      </c>
      <c r="AO113" s="11"/>
      <c r="AP113" s="10">
        <v>49500000</v>
      </c>
      <c r="AQ113" s="11"/>
      <c r="AS113" s="10">
        <f t="shared" si="3"/>
        <v>11500000</v>
      </c>
      <c r="AT113" s="11">
        <f t="shared" si="3"/>
        <v>0</v>
      </c>
    </row>
    <row r="114" spans="2:46" ht="15" customHeight="1">
      <c r="B114" s="18"/>
      <c r="C114" s="19"/>
      <c r="D114" s="19"/>
      <c r="E114" s="19"/>
      <c r="F114" s="61"/>
      <c r="G114" s="61"/>
      <c r="H114" s="93"/>
      <c r="K114" s="18"/>
      <c r="L114" s="19"/>
      <c r="M114" s="19" t="s">
        <v>690</v>
      </c>
      <c r="N114" s="19"/>
      <c r="O114" s="3"/>
      <c r="P114" s="3"/>
      <c r="Q114" s="4"/>
      <c r="R114" s="143">
        <v>0</v>
      </c>
      <c r="S114" s="147"/>
      <c r="T114" s="143">
        <v>0</v>
      </c>
      <c r="U114" s="147"/>
      <c r="X114" s="1">
        <v>0</v>
      </c>
      <c r="Y114" s="1"/>
      <c r="Z114" s="91">
        <f t="shared" si="4"/>
        <v>0</v>
      </c>
      <c r="AA114" s="91">
        <f t="shared" si="4"/>
        <v>0</v>
      </c>
      <c r="AE114" s="18"/>
      <c r="AF114" s="19"/>
      <c r="AG114" s="19"/>
      <c r="AH114" s="19"/>
      <c r="AI114" s="3"/>
      <c r="AJ114" s="3"/>
      <c r="AK114" s="3"/>
      <c r="AL114" s="10"/>
      <c r="AM114" s="11"/>
      <c r="AN114" s="10"/>
      <c r="AO114" s="11"/>
      <c r="AP114" s="10"/>
      <c r="AQ114" s="11"/>
      <c r="AS114" s="10"/>
      <c r="AT114" s="11"/>
    </row>
    <row r="115" spans="2:46" ht="15" customHeight="1">
      <c r="B115" s="18"/>
      <c r="C115" s="19" t="s">
        <v>567</v>
      </c>
      <c r="D115" s="19"/>
      <c r="E115" s="61"/>
      <c r="F115" s="61"/>
      <c r="G115" s="61"/>
      <c r="H115" s="93"/>
      <c r="K115" s="18"/>
      <c r="L115" s="19" t="s">
        <v>262</v>
      </c>
      <c r="M115" s="19"/>
      <c r="N115" s="3"/>
      <c r="O115" s="3"/>
      <c r="P115" s="3"/>
      <c r="Q115" s="4"/>
      <c r="R115" s="143"/>
      <c r="S115" s="147">
        <v>1039674901</v>
      </c>
      <c r="T115" s="143"/>
      <c r="U115" s="147">
        <f>SUM(T116:T119)</f>
        <v>563109691</v>
      </c>
      <c r="X115" s="1"/>
      <c r="Y115" s="1">
        <v>1039674901</v>
      </c>
      <c r="Z115" s="91">
        <f t="shared" si="4"/>
        <v>0</v>
      </c>
      <c r="AA115" s="91">
        <f t="shared" si="4"/>
        <v>0</v>
      </c>
      <c r="AE115" s="18"/>
      <c r="AF115" s="19" t="s">
        <v>262</v>
      </c>
      <c r="AG115" s="19"/>
      <c r="AH115" s="3"/>
      <c r="AI115" s="3"/>
      <c r="AJ115" s="3"/>
      <c r="AK115" s="3"/>
      <c r="AL115" s="10"/>
      <c r="AM115" s="80">
        <f>SUM(AL116:AL116)</f>
        <v>15820578</v>
      </c>
      <c r="AN115" s="10"/>
      <c r="AO115" s="80">
        <v>563109691</v>
      </c>
      <c r="AP115" s="10"/>
      <c r="AQ115" s="80">
        <f>SUM(AP116:AP119)</f>
        <v>1307811955</v>
      </c>
      <c r="AS115" s="10">
        <f t="shared" si="3"/>
        <v>0</v>
      </c>
      <c r="AT115" s="80">
        <f t="shared" si="3"/>
        <v>744702264</v>
      </c>
    </row>
    <row r="116" spans="2:46" ht="15" customHeight="1">
      <c r="B116" s="126"/>
      <c r="C116" s="127"/>
      <c r="D116" s="127" t="s">
        <v>267</v>
      </c>
      <c r="E116" s="127" t="s">
        <v>686</v>
      </c>
      <c r="F116" s="128"/>
      <c r="G116" s="128"/>
      <c r="H116" s="129"/>
      <c r="K116" s="18"/>
      <c r="L116" s="19"/>
      <c r="M116" s="19" t="s">
        <v>267</v>
      </c>
      <c r="N116" s="19" t="s">
        <v>292</v>
      </c>
      <c r="O116" s="3"/>
      <c r="P116" s="3"/>
      <c r="Q116" s="4"/>
      <c r="R116" s="143">
        <v>57698354</v>
      </c>
      <c r="S116" s="147"/>
      <c r="T116" s="143">
        <v>50921025</v>
      </c>
      <c r="U116" s="147" t="s">
        <v>0</v>
      </c>
      <c r="X116" s="1">
        <v>57698354</v>
      </c>
      <c r="Y116" s="1"/>
      <c r="Z116" s="91">
        <f t="shared" si="4"/>
        <v>0</v>
      </c>
      <c r="AA116" s="91">
        <f t="shared" si="4"/>
        <v>0</v>
      </c>
      <c r="AE116" s="18"/>
      <c r="AF116" s="19"/>
      <c r="AG116" s="19" t="s">
        <v>267</v>
      </c>
      <c r="AH116" s="19" t="s">
        <v>292</v>
      </c>
      <c r="AI116" s="3"/>
      <c r="AJ116" s="3"/>
      <c r="AK116" s="3"/>
      <c r="AL116" s="10">
        <v>15820578</v>
      </c>
      <c r="AM116" s="11"/>
      <c r="AN116" s="10">
        <v>50921025</v>
      </c>
      <c r="AO116" s="11"/>
      <c r="AP116" s="10">
        <v>72063333</v>
      </c>
      <c r="AQ116" s="11"/>
      <c r="AS116" s="10">
        <f t="shared" si="3"/>
        <v>21142308</v>
      </c>
      <c r="AT116" s="11">
        <f t="shared" si="3"/>
        <v>0</v>
      </c>
    </row>
    <row r="117" spans="2:46" ht="15" customHeight="1">
      <c r="B117" s="126"/>
      <c r="C117" s="127"/>
      <c r="D117" s="127" t="s">
        <v>895</v>
      </c>
      <c r="E117" s="127"/>
      <c r="F117" s="128"/>
      <c r="G117" s="128"/>
      <c r="H117" s="129"/>
      <c r="K117" s="18"/>
      <c r="L117" s="19"/>
      <c r="M117" s="19" t="s">
        <v>269</v>
      </c>
      <c r="N117" s="19" t="s">
        <v>659</v>
      </c>
      <c r="O117" s="3"/>
      <c r="P117" s="3"/>
      <c r="Q117" s="4"/>
      <c r="R117" s="143">
        <v>0</v>
      </c>
      <c r="S117" s="147"/>
      <c r="T117" s="143">
        <v>42188666</v>
      </c>
      <c r="U117" s="147"/>
      <c r="X117" s="1">
        <v>0</v>
      </c>
      <c r="Y117" s="1"/>
      <c r="Z117" s="91">
        <f t="shared" si="4"/>
        <v>0</v>
      </c>
      <c r="AA117" s="91">
        <f t="shared" si="4"/>
        <v>0</v>
      </c>
      <c r="AE117" s="18"/>
      <c r="AF117" s="19"/>
      <c r="AG117" s="19" t="s">
        <v>269</v>
      </c>
      <c r="AH117" s="19"/>
      <c r="AI117" s="3"/>
      <c r="AJ117" s="3"/>
      <c r="AK117" s="3"/>
      <c r="AL117" s="10"/>
      <c r="AM117" s="11"/>
      <c r="AN117" s="10">
        <v>42188666</v>
      </c>
      <c r="AO117" s="11"/>
      <c r="AP117" s="10">
        <v>42188666</v>
      </c>
      <c r="AQ117" s="11"/>
      <c r="AS117" s="10">
        <f t="shared" si="3"/>
        <v>0</v>
      </c>
      <c r="AT117" s="11">
        <f t="shared" si="3"/>
        <v>0</v>
      </c>
    </row>
    <row r="118" spans="2:46" ht="15" customHeight="1">
      <c r="B118" s="126"/>
      <c r="C118" s="127"/>
      <c r="D118" s="127"/>
      <c r="E118" s="127"/>
      <c r="F118" s="128"/>
      <c r="G118" s="128"/>
      <c r="H118" s="129"/>
      <c r="K118" s="18"/>
      <c r="L118" s="19"/>
      <c r="M118" s="19" t="s">
        <v>270</v>
      </c>
      <c r="N118" s="19" t="s">
        <v>663</v>
      </c>
      <c r="O118" s="3"/>
      <c r="P118" s="3"/>
      <c r="Q118" s="4"/>
      <c r="R118" s="143">
        <v>0</v>
      </c>
      <c r="S118" s="147"/>
      <c r="T118" s="143">
        <v>470000000</v>
      </c>
      <c r="U118" s="147"/>
      <c r="X118" s="1">
        <v>0</v>
      </c>
      <c r="Y118" s="1"/>
      <c r="Z118" s="91">
        <f t="shared" si="4"/>
        <v>0</v>
      </c>
      <c r="AA118" s="91">
        <f t="shared" si="4"/>
        <v>0</v>
      </c>
      <c r="AE118" s="18"/>
      <c r="AF118" s="19"/>
      <c r="AG118" s="19"/>
      <c r="AH118" s="19"/>
      <c r="AI118" s="3"/>
      <c r="AJ118" s="3"/>
      <c r="AK118" s="3"/>
      <c r="AL118" s="10"/>
      <c r="AM118" s="11"/>
      <c r="AN118" s="10">
        <v>470000000</v>
      </c>
      <c r="AO118" s="11"/>
      <c r="AP118" s="10">
        <v>470000000</v>
      </c>
      <c r="AQ118" s="11"/>
      <c r="AS118" s="10">
        <f t="shared" si="3"/>
        <v>0</v>
      </c>
      <c r="AT118" s="11">
        <f t="shared" si="3"/>
        <v>0</v>
      </c>
    </row>
    <row r="119" spans="2:46" ht="15" customHeight="1">
      <c r="B119" s="126"/>
      <c r="C119" s="127"/>
      <c r="D119" s="127"/>
      <c r="E119" s="127"/>
      <c r="F119" s="128"/>
      <c r="G119" s="128"/>
      <c r="H119" s="129"/>
      <c r="K119" s="18"/>
      <c r="L119" s="19"/>
      <c r="M119" s="19" t="s">
        <v>682</v>
      </c>
      <c r="N119" s="19"/>
      <c r="O119" s="3"/>
      <c r="P119" s="3"/>
      <c r="Q119" s="4"/>
      <c r="R119" s="143">
        <v>981976547</v>
      </c>
      <c r="S119" s="147"/>
      <c r="T119" s="143">
        <v>0</v>
      </c>
      <c r="U119" s="147"/>
      <c r="X119" s="1">
        <v>981976547</v>
      </c>
      <c r="Y119" s="1"/>
      <c r="Z119" s="91">
        <f t="shared" si="4"/>
        <v>0</v>
      </c>
      <c r="AA119" s="91">
        <f t="shared" si="4"/>
        <v>0</v>
      </c>
      <c r="AE119" s="18"/>
      <c r="AF119" s="19"/>
      <c r="AG119" s="19"/>
      <c r="AH119" s="19"/>
      <c r="AI119" s="3"/>
      <c r="AJ119" s="3"/>
      <c r="AK119" s="3"/>
      <c r="AL119" s="10"/>
      <c r="AM119" s="11"/>
      <c r="AN119" s="10"/>
      <c r="AO119" s="11"/>
      <c r="AP119" s="10">
        <v>723559956</v>
      </c>
      <c r="AQ119" s="11"/>
      <c r="AS119" s="10">
        <f t="shared" si="3"/>
        <v>723559956</v>
      </c>
      <c r="AT119" s="11">
        <f t="shared" si="3"/>
        <v>0</v>
      </c>
    </row>
    <row r="120" spans="2:46" ht="15" customHeight="1">
      <c r="B120" s="18" t="s">
        <v>896</v>
      </c>
      <c r="C120" s="19"/>
      <c r="D120" s="19"/>
      <c r="E120" s="3"/>
      <c r="F120" s="3"/>
      <c r="G120" s="3"/>
      <c r="H120" s="4"/>
      <c r="K120" s="18" t="s">
        <v>197</v>
      </c>
      <c r="L120" s="19"/>
      <c r="M120" s="19"/>
      <c r="N120" s="3"/>
      <c r="O120" s="3"/>
      <c r="P120" s="3"/>
      <c r="Q120" s="4"/>
      <c r="R120" s="143"/>
      <c r="S120" s="147">
        <v>225252824</v>
      </c>
      <c r="T120" s="143"/>
      <c r="U120" s="147">
        <f>SUM(U121,U123,U125,U127)</f>
        <v>689681983</v>
      </c>
      <c r="X120" s="1"/>
      <c r="Y120" s="1">
        <v>225252824</v>
      </c>
      <c r="Z120" s="91">
        <f t="shared" si="4"/>
        <v>0</v>
      </c>
      <c r="AA120" s="91">
        <f t="shared" si="4"/>
        <v>0</v>
      </c>
      <c r="AE120" s="18" t="s">
        <v>197</v>
      </c>
      <c r="AF120" s="19"/>
      <c r="AG120" s="19"/>
      <c r="AH120" s="3"/>
      <c r="AI120" s="3"/>
      <c r="AJ120" s="3"/>
      <c r="AK120" s="3"/>
      <c r="AL120" s="10"/>
      <c r="AM120" s="80">
        <f>SUM(AM123,AM125,AM127,AM121)</f>
        <v>11707907</v>
      </c>
      <c r="AN120" s="10"/>
      <c r="AO120" s="80">
        <f>SUM(AO123,AO125,AO127,AO121)</f>
        <v>689681983</v>
      </c>
      <c r="AP120" s="10"/>
      <c r="AQ120" s="80">
        <f>SUM(AQ123,AQ125,AQ127,AQ121)</f>
        <v>1768912331</v>
      </c>
      <c r="AS120" s="10">
        <f t="shared" si="3"/>
        <v>0</v>
      </c>
      <c r="AT120" s="80">
        <f t="shared" si="3"/>
        <v>1079230348</v>
      </c>
    </row>
    <row r="121" spans="2:46" ht="15" customHeight="1">
      <c r="B121" s="18"/>
      <c r="C121" s="19" t="s">
        <v>897</v>
      </c>
      <c r="D121" s="19"/>
      <c r="E121" s="61"/>
      <c r="F121" s="61"/>
      <c r="G121" s="61"/>
      <c r="H121" s="93"/>
      <c r="K121" s="18"/>
      <c r="L121" s="19" t="s">
        <v>898</v>
      </c>
      <c r="M121" s="19"/>
      <c r="N121" s="3"/>
      <c r="O121" s="3"/>
      <c r="P121" s="3"/>
      <c r="Q121" s="4"/>
      <c r="R121" s="143"/>
      <c r="S121" s="147">
        <v>54259785</v>
      </c>
      <c r="T121" s="143"/>
      <c r="U121" s="147">
        <f>SUM(T122)</f>
        <v>673986201</v>
      </c>
      <c r="X121" s="1"/>
      <c r="Y121" s="1">
        <v>54259785</v>
      </c>
      <c r="Z121" s="91">
        <f t="shared" si="4"/>
        <v>0</v>
      </c>
      <c r="AA121" s="91">
        <f t="shared" si="4"/>
        <v>0</v>
      </c>
      <c r="AE121" s="18"/>
      <c r="AF121" s="19" t="s">
        <v>898</v>
      </c>
      <c r="AG121" s="19"/>
      <c r="AH121" s="3"/>
      <c r="AI121" s="3"/>
      <c r="AJ121" s="3"/>
      <c r="AK121" s="3"/>
      <c r="AL121" s="10"/>
      <c r="AM121" s="80">
        <f>AL122</f>
        <v>0</v>
      </c>
      <c r="AN121" s="10"/>
      <c r="AO121" s="80">
        <f>AN122</f>
        <v>673986201</v>
      </c>
      <c r="AP121" s="10"/>
      <c r="AQ121" s="80">
        <f>AP122</f>
        <v>1285735502</v>
      </c>
      <c r="AS121" s="10">
        <f t="shared" si="3"/>
        <v>0</v>
      </c>
      <c r="AT121" s="80">
        <f t="shared" si="3"/>
        <v>611749301</v>
      </c>
    </row>
    <row r="122" spans="2:46" ht="15" customHeight="1">
      <c r="B122" s="126"/>
      <c r="C122" s="127"/>
      <c r="D122" s="127" t="s">
        <v>266</v>
      </c>
      <c r="E122" s="128" t="s">
        <v>568</v>
      </c>
      <c r="F122" s="128"/>
      <c r="G122" s="128"/>
      <c r="H122" s="129"/>
      <c r="K122" s="18"/>
      <c r="L122" s="19"/>
      <c r="M122" s="19" t="s">
        <v>267</v>
      </c>
      <c r="N122" s="19" t="s">
        <v>293</v>
      </c>
      <c r="O122" s="3"/>
      <c r="P122" s="3"/>
      <c r="Q122" s="4"/>
      <c r="R122" s="143">
        <v>54259785</v>
      </c>
      <c r="S122" s="147"/>
      <c r="T122" s="143">
        <v>673986201</v>
      </c>
      <c r="U122" s="147"/>
      <c r="X122" s="1">
        <v>54259785</v>
      </c>
      <c r="Y122" s="1"/>
      <c r="Z122" s="91">
        <f t="shared" si="4"/>
        <v>0</v>
      </c>
      <c r="AA122" s="91">
        <f t="shared" si="4"/>
        <v>0</v>
      </c>
      <c r="AE122" s="18"/>
      <c r="AF122" s="19"/>
      <c r="AG122" s="19" t="s">
        <v>267</v>
      </c>
      <c r="AH122" s="19" t="s">
        <v>293</v>
      </c>
      <c r="AI122" s="3"/>
      <c r="AJ122" s="3"/>
      <c r="AK122" s="3"/>
      <c r="AL122" s="10">
        <v>0</v>
      </c>
      <c r="AM122" s="11"/>
      <c r="AN122" s="10">
        <v>673986201</v>
      </c>
      <c r="AO122" s="11"/>
      <c r="AP122" s="10">
        <v>1285735502</v>
      </c>
      <c r="AQ122" s="11"/>
      <c r="AS122" s="10">
        <f t="shared" si="3"/>
        <v>611749301</v>
      </c>
      <c r="AT122" s="11">
        <f t="shared" si="3"/>
        <v>0</v>
      </c>
    </row>
    <row r="123" spans="2:46" ht="15" customHeight="1">
      <c r="B123" s="18"/>
      <c r="C123" s="19" t="s">
        <v>899</v>
      </c>
      <c r="D123" s="19"/>
      <c r="E123" s="3"/>
      <c r="F123" s="3"/>
      <c r="G123" s="3"/>
      <c r="H123" s="4"/>
      <c r="K123" s="18"/>
      <c r="L123" s="19" t="s">
        <v>230</v>
      </c>
      <c r="M123" s="19"/>
      <c r="N123" s="3"/>
      <c r="O123" s="3"/>
      <c r="P123" s="3"/>
      <c r="Q123" s="4"/>
      <c r="R123" s="143"/>
      <c r="S123" s="147">
        <v>35001589</v>
      </c>
      <c r="T123" s="143"/>
      <c r="U123" s="147">
        <f>T124</f>
        <v>0</v>
      </c>
      <c r="X123" s="1"/>
      <c r="Y123" s="1">
        <v>35001589</v>
      </c>
      <c r="Z123" s="91">
        <f t="shared" si="4"/>
        <v>0</v>
      </c>
      <c r="AA123" s="91">
        <f t="shared" si="4"/>
        <v>0</v>
      </c>
      <c r="AE123" s="18"/>
      <c r="AF123" s="19" t="s">
        <v>230</v>
      </c>
      <c r="AG123" s="19"/>
      <c r="AH123" s="3"/>
      <c r="AI123" s="3"/>
      <c r="AJ123" s="3"/>
      <c r="AK123" s="3"/>
      <c r="AL123" s="10"/>
      <c r="AM123" s="80">
        <f>AL124</f>
        <v>0</v>
      </c>
      <c r="AN123" s="10"/>
      <c r="AO123" s="80">
        <f>AN124</f>
        <v>0</v>
      </c>
      <c r="AP123" s="10"/>
      <c r="AQ123" s="80">
        <f>AP124</f>
        <v>0</v>
      </c>
      <c r="AS123" s="10">
        <f t="shared" si="3"/>
        <v>0</v>
      </c>
      <c r="AT123" s="80">
        <f t="shared" si="3"/>
        <v>0</v>
      </c>
    </row>
    <row r="124" spans="2:46" ht="15" customHeight="1">
      <c r="B124" s="126"/>
      <c r="C124" s="127"/>
      <c r="D124" s="127" t="s">
        <v>267</v>
      </c>
      <c r="E124" s="127" t="s">
        <v>900</v>
      </c>
      <c r="F124" s="130"/>
      <c r="G124" s="130"/>
      <c r="H124" s="131"/>
      <c r="K124" s="18"/>
      <c r="L124" s="19"/>
      <c r="M124" s="19" t="s">
        <v>267</v>
      </c>
      <c r="N124" s="19" t="s">
        <v>294</v>
      </c>
      <c r="O124" s="3"/>
      <c r="P124" s="3"/>
      <c r="Q124" s="4"/>
      <c r="R124" s="143">
        <v>35001589</v>
      </c>
      <c r="S124" s="147"/>
      <c r="T124" s="143">
        <v>0</v>
      </c>
      <c r="U124" s="147" t="s">
        <v>0</v>
      </c>
      <c r="X124" s="1">
        <v>35001589</v>
      </c>
      <c r="Y124" s="1"/>
      <c r="Z124" s="91">
        <f t="shared" si="4"/>
        <v>0</v>
      </c>
      <c r="AA124" s="91">
        <f t="shared" si="4"/>
        <v>0</v>
      </c>
      <c r="AE124" s="18"/>
      <c r="AF124" s="19"/>
      <c r="AG124" s="19" t="s">
        <v>267</v>
      </c>
      <c r="AH124" s="19" t="s">
        <v>294</v>
      </c>
      <c r="AI124" s="3"/>
      <c r="AJ124" s="3"/>
      <c r="AK124" s="3"/>
      <c r="AL124" s="10">
        <v>0</v>
      </c>
      <c r="AM124" s="11"/>
      <c r="AN124" s="10">
        <v>0</v>
      </c>
      <c r="AO124" s="11"/>
      <c r="AP124" s="10">
        <v>0</v>
      </c>
      <c r="AQ124" s="11"/>
      <c r="AS124" s="10">
        <f t="shared" si="3"/>
        <v>0</v>
      </c>
      <c r="AT124" s="11">
        <f t="shared" si="3"/>
        <v>0</v>
      </c>
    </row>
    <row r="125" spans="2:46" ht="15" hidden="1" customHeight="1">
      <c r="B125" s="18"/>
      <c r="C125" s="19" t="s">
        <v>569</v>
      </c>
      <c r="D125" s="19"/>
      <c r="E125" s="3"/>
      <c r="F125" s="3"/>
      <c r="G125" s="3"/>
      <c r="H125" s="4"/>
      <c r="K125" s="18"/>
      <c r="L125" s="19" t="s">
        <v>231</v>
      </c>
      <c r="M125" s="19"/>
      <c r="N125" s="3"/>
      <c r="O125" s="3"/>
      <c r="P125" s="3"/>
      <c r="Q125" s="4"/>
      <c r="R125" s="143"/>
      <c r="S125" s="147">
        <v>0</v>
      </c>
      <c r="T125" s="143"/>
      <c r="U125" s="147">
        <f>T126</f>
        <v>0</v>
      </c>
      <c r="V125" s="7"/>
      <c r="W125" s="7"/>
      <c r="X125" s="1"/>
      <c r="Y125" s="1">
        <v>0</v>
      </c>
      <c r="Z125" s="91">
        <f t="shared" si="4"/>
        <v>0</v>
      </c>
      <c r="AA125" s="91">
        <f t="shared" si="4"/>
        <v>0</v>
      </c>
      <c r="AE125" s="18"/>
      <c r="AF125" s="19" t="s">
        <v>901</v>
      </c>
      <c r="AG125" s="19"/>
      <c r="AH125" s="3"/>
      <c r="AI125" s="3"/>
      <c r="AJ125" s="3"/>
      <c r="AK125" s="3"/>
      <c r="AL125" s="10"/>
      <c r="AM125" s="80">
        <f>AL126</f>
        <v>0</v>
      </c>
      <c r="AN125" s="10"/>
      <c r="AO125" s="80">
        <f>AN126</f>
        <v>0</v>
      </c>
      <c r="AP125" s="10"/>
      <c r="AQ125" s="80">
        <f>AP126</f>
        <v>0</v>
      </c>
      <c r="AS125" s="10">
        <f t="shared" si="3"/>
        <v>0</v>
      </c>
      <c r="AT125" s="80">
        <f t="shared" si="3"/>
        <v>0</v>
      </c>
    </row>
    <row r="126" spans="2:46" ht="15" hidden="1" customHeight="1">
      <c r="B126" s="126"/>
      <c r="C126" s="127"/>
      <c r="D126" s="127" t="s">
        <v>902</v>
      </c>
      <c r="E126" s="127" t="s">
        <v>903</v>
      </c>
      <c r="F126" s="132"/>
      <c r="G126" s="132"/>
      <c r="H126" s="133"/>
      <c r="I126" s="7"/>
      <c r="J126" s="7"/>
      <c r="K126" s="18"/>
      <c r="L126" s="19"/>
      <c r="M126" s="19" t="s">
        <v>902</v>
      </c>
      <c r="N126" s="19" t="s">
        <v>904</v>
      </c>
      <c r="O126" s="5"/>
      <c r="P126" s="5"/>
      <c r="Q126" s="6"/>
      <c r="R126" s="143">
        <v>0</v>
      </c>
      <c r="S126" s="147"/>
      <c r="T126" s="143">
        <v>0</v>
      </c>
      <c r="U126" s="147" t="s">
        <v>0</v>
      </c>
      <c r="X126" s="1">
        <v>0</v>
      </c>
      <c r="Y126" s="1"/>
      <c r="Z126" s="91">
        <f t="shared" si="4"/>
        <v>0</v>
      </c>
      <c r="AA126" s="91">
        <f t="shared" si="4"/>
        <v>0</v>
      </c>
      <c r="AB126" s="7"/>
      <c r="AC126" s="7"/>
      <c r="AE126" s="18"/>
      <c r="AF126" s="19"/>
      <c r="AG126" s="19" t="s">
        <v>902</v>
      </c>
      <c r="AH126" s="19" t="s">
        <v>904</v>
      </c>
      <c r="AI126" s="5"/>
      <c r="AJ126" s="5"/>
      <c r="AK126" s="5"/>
      <c r="AL126" s="10">
        <v>0</v>
      </c>
      <c r="AM126" s="11"/>
      <c r="AN126" s="10">
        <v>0</v>
      </c>
      <c r="AO126" s="11"/>
      <c r="AP126" s="10">
        <v>0</v>
      </c>
      <c r="AQ126" s="11"/>
      <c r="AS126" s="10">
        <f t="shared" si="3"/>
        <v>0</v>
      </c>
      <c r="AT126" s="11">
        <f t="shared" si="3"/>
        <v>0</v>
      </c>
    </row>
    <row r="127" spans="2:46" ht="15" customHeight="1">
      <c r="B127" s="18"/>
      <c r="C127" s="19" t="s">
        <v>905</v>
      </c>
      <c r="D127" s="19"/>
      <c r="E127" s="3"/>
      <c r="F127" s="3"/>
      <c r="G127" s="3"/>
      <c r="H127" s="4"/>
      <c r="K127" s="18"/>
      <c r="L127" s="19" t="s">
        <v>967</v>
      </c>
      <c r="M127" s="19"/>
      <c r="N127" s="3"/>
      <c r="O127" s="3"/>
      <c r="P127" s="3"/>
      <c r="Q127" s="4"/>
      <c r="R127" s="143"/>
      <c r="S127" s="147">
        <v>135991450</v>
      </c>
      <c r="T127" s="143"/>
      <c r="U127" s="147">
        <f>SUM(T128:T130)</f>
        <v>15695782</v>
      </c>
      <c r="X127" s="1"/>
      <c r="Y127" s="1">
        <v>135991450</v>
      </c>
      <c r="Z127" s="91">
        <f t="shared" ref="Z127:AA141" si="5">IFERROR(X127-R127,0)</f>
        <v>0</v>
      </c>
      <c r="AA127" s="91">
        <f t="shared" si="5"/>
        <v>0</v>
      </c>
      <c r="AE127" s="18"/>
      <c r="AF127" s="19" t="s">
        <v>906</v>
      </c>
      <c r="AG127" s="19"/>
      <c r="AH127" s="3"/>
      <c r="AI127" s="3"/>
      <c r="AJ127" s="3"/>
      <c r="AK127" s="3"/>
      <c r="AL127" s="10"/>
      <c r="AM127" s="80">
        <f>SUM(AL128:AL129)</f>
        <v>11707907</v>
      </c>
      <c r="AN127" s="10"/>
      <c r="AO127" s="80">
        <f>SUM(AN128:AN129)</f>
        <v>15695782</v>
      </c>
      <c r="AP127" s="10"/>
      <c r="AQ127" s="80">
        <f>SUM(AP128:AP130)</f>
        <v>483176829</v>
      </c>
      <c r="AS127" s="10">
        <f t="shared" si="3"/>
        <v>0</v>
      </c>
      <c r="AT127" s="80">
        <f t="shared" si="3"/>
        <v>467481047</v>
      </c>
    </row>
    <row r="128" spans="2:46" ht="15" customHeight="1">
      <c r="B128" s="126"/>
      <c r="C128" s="127"/>
      <c r="D128" s="127" t="s">
        <v>902</v>
      </c>
      <c r="E128" s="127" t="s">
        <v>907</v>
      </c>
      <c r="F128" s="130"/>
      <c r="G128" s="130"/>
      <c r="H128" s="131"/>
      <c r="K128" s="18"/>
      <c r="L128" s="19"/>
      <c r="M128" s="19" t="s">
        <v>902</v>
      </c>
      <c r="N128" s="19" t="s">
        <v>908</v>
      </c>
      <c r="O128" s="3"/>
      <c r="P128" s="3"/>
      <c r="Q128" s="4"/>
      <c r="R128" s="143">
        <v>3895735</v>
      </c>
      <c r="S128" s="147"/>
      <c r="T128" s="143">
        <v>2462583</v>
      </c>
      <c r="U128" s="147"/>
      <c r="X128" s="1">
        <v>3895735</v>
      </c>
      <c r="Y128" s="1"/>
      <c r="Z128" s="91">
        <f t="shared" si="5"/>
        <v>0</v>
      </c>
      <c r="AA128" s="91">
        <f t="shared" si="5"/>
        <v>0</v>
      </c>
      <c r="AE128" s="18"/>
      <c r="AF128" s="19"/>
      <c r="AG128" s="19" t="s">
        <v>902</v>
      </c>
      <c r="AH128" s="19" t="s">
        <v>908</v>
      </c>
      <c r="AI128" s="3"/>
      <c r="AJ128" s="3"/>
      <c r="AK128" s="3"/>
      <c r="AL128" s="10">
        <v>2078510</v>
      </c>
      <c r="AM128" s="11"/>
      <c r="AN128" s="10">
        <v>2462583</v>
      </c>
      <c r="AO128" s="11"/>
      <c r="AP128" s="10">
        <v>2950396</v>
      </c>
      <c r="AQ128" s="11"/>
      <c r="AS128" s="10">
        <f t="shared" si="3"/>
        <v>487813</v>
      </c>
      <c r="AT128" s="11">
        <f t="shared" si="3"/>
        <v>0</v>
      </c>
    </row>
    <row r="129" spans="1:46" s="7" customFormat="1" ht="15" customHeight="1">
      <c r="B129" s="126"/>
      <c r="C129" s="127"/>
      <c r="D129" s="127" t="s">
        <v>909</v>
      </c>
      <c r="E129" s="127" t="s">
        <v>910</v>
      </c>
      <c r="F129" s="130"/>
      <c r="G129" s="130"/>
      <c r="H129" s="131"/>
      <c r="I129" s="2"/>
      <c r="J129" s="2"/>
      <c r="K129" s="18"/>
      <c r="L129" s="19"/>
      <c r="M129" s="19" t="s">
        <v>909</v>
      </c>
      <c r="N129" s="19" t="s">
        <v>911</v>
      </c>
      <c r="O129" s="3"/>
      <c r="P129" s="3"/>
      <c r="Q129" s="4"/>
      <c r="R129" s="143">
        <v>132063738</v>
      </c>
      <c r="S129" s="147"/>
      <c r="T129" s="143">
        <v>13233199</v>
      </c>
      <c r="U129" s="147" t="s">
        <v>0</v>
      </c>
      <c r="V129" s="2"/>
      <c r="W129" s="2"/>
      <c r="X129" s="90">
        <v>132063738</v>
      </c>
      <c r="Y129" s="1"/>
      <c r="Z129" s="91">
        <f t="shared" si="5"/>
        <v>0</v>
      </c>
      <c r="AA129" s="91">
        <f t="shared" si="5"/>
        <v>0</v>
      </c>
      <c r="AB129" s="2"/>
      <c r="AC129" s="2"/>
      <c r="AE129" s="18"/>
      <c r="AF129" s="19"/>
      <c r="AG129" s="19" t="s">
        <v>909</v>
      </c>
      <c r="AH129" s="19" t="s">
        <v>911</v>
      </c>
      <c r="AI129" s="3"/>
      <c r="AJ129" s="3"/>
      <c r="AK129" s="3"/>
      <c r="AL129" s="10">
        <v>9629397</v>
      </c>
      <c r="AM129" s="11"/>
      <c r="AN129" s="10">
        <v>13233199</v>
      </c>
      <c r="AO129" s="11"/>
      <c r="AP129" s="10">
        <v>260226433</v>
      </c>
      <c r="AQ129" s="11"/>
      <c r="AS129" s="10">
        <f t="shared" si="3"/>
        <v>246993234</v>
      </c>
      <c r="AT129" s="11">
        <f t="shared" si="3"/>
        <v>0</v>
      </c>
    </row>
    <row r="130" spans="1:46" s="7" customFormat="1" ht="15" customHeight="1">
      <c r="A130" s="2"/>
      <c r="B130" s="134"/>
      <c r="C130" s="134"/>
      <c r="D130" s="134"/>
      <c r="E130" s="134"/>
      <c r="F130" s="134"/>
      <c r="G130" s="134"/>
      <c r="H130" s="134"/>
      <c r="I130" s="2"/>
      <c r="J130" s="2"/>
      <c r="K130" s="18"/>
      <c r="L130" s="19"/>
      <c r="M130" s="19" t="s">
        <v>683</v>
      </c>
      <c r="N130" s="19"/>
      <c r="O130" s="3"/>
      <c r="P130" s="3"/>
      <c r="Q130" s="4"/>
      <c r="R130" s="143">
        <v>31977</v>
      </c>
      <c r="S130" s="147"/>
      <c r="T130" s="143">
        <v>0</v>
      </c>
      <c r="U130" s="147"/>
      <c r="V130" s="2"/>
      <c r="W130" s="2"/>
      <c r="X130" s="90">
        <v>31977</v>
      </c>
      <c r="Y130" s="1"/>
      <c r="Z130" s="91">
        <f t="shared" si="5"/>
        <v>0</v>
      </c>
      <c r="AA130" s="91">
        <f t="shared" si="5"/>
        <v>0</v>
      </c>
      <c r="AB130" s="2"/>
      <c r="AC130" s="2"/>
      <c r="AE130" s="18"/>
      <c r="AF130" s="19"/>
      <c r="AG130" s="19"/>
      <c r="AH130" s="19"/>
      <c r="AI130" s="3"/>
      <c r="AJ130" s="3"/>
      <c r="AK130" s="3"/>
      <c r="AL130" s="10"/>
      <c r="AM130" s="11"/>
      <c r="AN130" s="10"/>
      <c r="AO130" s="11"/>
      <c r="AP130" s="10">
        <v>220000000</v>
      </c>
      <c r="AQ130" s="11"/>
      <c r="AS130" s="10">
        <f t="shared" si="3"/>
        <v>220000000</v>
      </c>
      <c r="AT130" s="11">
        <f t="shared" si="3"/>
        <v>0</v>
      </c>
    </row>
    <row r="131" spans="1:46" ht="15" customHeight="1">
      <c r="B131" s="18" t="s">
        <v>912</v>
      </c>
      <c r="C131" s="19"/>
      <c r="D131" s="19"/>
      <c r="E131" s="3"/>
      <c r="F131" s="3"/>
      <c r="G131" s="3"/>
      <c r="H131" s="4"/>
      <c r="K131" s="18" t="s">
        <v>913</v>
      </c>
      <c r="L131" s="19"/>
      <c r="M131" s="19"/>
      <c r="N131" s="3"/>
      <c r="O131" s="3"/>
      <c r="P131" s="3"/>
      <c r="Q131" s="4"/>
      <c r="R131" s="143"/>
      <c r="S131" s="147">
        <v>55342335543</v>
      </c>
      <c r="T131" s="143"/>
      <c r="U131" s="147">
        <f>U105+U106-U120</f>
        <v>42791234782</v>
      </c>
      <c r="X131" s="1"/>
      <c r="Y131" s="90">
        <v>55342335543</v>
      </c>
      <c r="Z131" s="91">
        <f t="shared" si="5"/>
        <v>0</v>
      </c>
      <c r="AA131" s="91">
        <f t="shared" si="5"/>
        <v>0</v>
      </c>
      <c r="AE131" s="18" t="s">
        <v>913</v>
      </c>
      <c r="AF131" s="19"/>
      <c r="AG131" s="19"/>
      <c r="AH131" s="3"/>
      <c r="AI131" s="3"/>
      <c r="AJ131" s="3"/>
      <c r="AK131" s="3"/>
      <c r="AL131" s="10"/>
      <c r="AM131" s="80">
        <f>AM105+AM106-AM120</f>
        <v>24292041919</v>
      </c>
      <c r="AN131" s="10"/>
      <c r="AO131" s="80">
        <f>AO105+AO106-AO120</f>
        <v>42791234782</v>
      </c>
      <c r="AP131" s="10"/>
      <c r="AQ131" s="80">
        <f>AQ105+AQ106-AQ120</f>
        <v>51842342394</v>
      </c>
      <c r="AS131" s="10">
        <f t="shared" si="3"/>
        <v>0</v>
      </c>
      <c r="AT131" s="80">
        <f t="shared" si="3"/>
        <v>9051107612</v>
      </c>
    </row>
    <row r="132" spans="1:46" ht="15" customHeight="1">
      <c r="B132" s="18" t="s">
        <v>914</v>
      </c>
      <c r="C132" s="19"/>
      <c r="D132" s="19"/>
      <c r="E132" s="3"/>
      <c r="F132" s="3"/>
      <c r="G132" s="3"/>
      <c r="H132" s="4"/>
      <c r="K132" s="18" t="s">
        <v>915</v>
      </c>
      <c r="L132" s="19"/>
      <c r="M132" s="19"/>
      <c r="N132" s="3"/>
      <c r="O132" s="3"/>
      <c r="P132" s="3"/>
      <c r="Q132" s="4"/>
      <c r="R132" s="143"/>
      <c r="S132" s="147">
        <v>11928002342</v>
      </c>
      <c r="T132" s="143"/>
      <c r="U132" s="147">
        <v>10425373897</v>
      </c>
      <c r="X132" s="1"/>
      <c r="Y132" s="1">
        <v>11928002342</v>
      </c>
      <c r="Z132" s="91">
        <f t="shared" si="5"/>
        <v>0</v>
      </c>
      <c r="AA132" s="91">
        <f t="shared" si="5"/>
        <v>0</v>
      </c>
      <c r="AE132" s="18" t="s">
        <v>915</v>
      </c>
      <c r="AF132" s="19"/>
      <c r="AG132" s="19"/>
      <c r="AH132" s="3"/>
      <c r="AI132" s="3"/>
      <c r="AJ132" s="3"/>
      <c r="AK132" s="3"/>
      <c r="AL132" s="10"/>
      <c r="AM132" s="11">
        <v>5917264098</v>
      </c>
      <c r="AN132" s="10"/>
      <c r="AO132" s="11">
        <v>10425373897</v>
      </c>
      <c r="AP132" s="10"/>
      <c r="AQ132" s="11">
        <v>12224346134</v>
      </c>
      <c r="AS132" s="10">
        <f t="shared" si="3"/>
        <v>0</v>
      </c>
      <c r="AT132" s="11">
        <f t="shared" si="3"/>
        <v>1798972237</v>
      </c>
    </row>
    <row r="133" spans="1:46" ht="15" customHeight="1">
      <c r="B133" s="18" t="s">
        <v>916</v>
      </c>
      <c r="C133" s="19"/>
      <c r="D133" s="19"/>
      <c r="E133" s="3"/>
      <c r="F133" s="3"/>
      <c r="G133" s="3"/>
      <c r="H133" s="4"/>
      <c r="K133" s="18" t="s">
        <v>917</v>
      </c>
      <c r="L133" s="19"/>
      <c r="M133" s="19"/>
      <c r="N133" s="3"/>
      <c r="O133" s="3"/>
      <c r="P133" s="3"/>
      <c r="Q133" s="4"/>
      <c r="R133" s="143"/>
      <c r="S133" s="147">
        <v>43414333201</v>
      </c>
      <c r="T133" s="143"/>
      <c r="U133" s="147">
        <f>U131-U132</f>
        <v>32365860885</v>
      </c>
      <c r="X133" s="1"/>
      <c r="Y133" s="1">
        <v>43414333201</v>
      </c>
      <c r="Z133" s="91">
        <f t="shared" si="5"/>
        <v>0</v>
      </c>
      <c r="AA133" s="91">
        <f t="shared" si="5"/>
        <v>0</v>
      </c>
      <c r="AE133" s="18" t="s">
        <v>918</v>
      </c>
      <c r="AF133" s="19"/>
      <c r="AG133" s="19"/>
      <c r="AH133" s="3"/>
      <c r="AI133" s="3"/>
      <c r="AJ133" s="3"/>
      <c r="AK133" s="3"/>
      <c r="AL133" s="10"/>
      <c r="AM133" s="80">
        <f>AM131-AM132</f>
        <v>18374777821</v>
      </c>
      <c r="AN133" s="10"/>
      <c r="AO133" s="80">
        <f>AO131-AO132</f>
        <v>32365860885</v>
      </c>
      <c r="AP133" s="10"/>
      <c r="AQ133" s="80">
        <f>AQ131-AQ132</f>
        <v>39617996260</v>
      </c>
      <c r="AS133" s="10">
        <f t="shared" si="3"/>
        <v>0</v>
      </c>
      <c r="AT133" s="80">
        <f t="shared" si="3"/>
        <v>7252135375</v>
      </c>
    </row>
    <row r="134" spans="1:46" ht="15" customHeight="1">
      <c r="B134" s="159"/>
      <c r="C134" s="160"/>
      <c r="D134" s="160"/>
      <c r="E134" s="161"/>
      <c r="F134" s="161"/>
      <c r="G134" s="161"/>
      <c r="H134" s="162"/>
      <c r="K134" s="99"/>
      <c r="L134" s="100" t="s">
        <v>691</v>
      </c>
      <c r="M134" s="100"/>
      <c r="N134" s="101"/>
      <c r="O134" s="101"/>
      <c r="P134" s="101"/>
      <c r="Q134" s="102"/>
      <c r="R134" s="156"/>
      <c r="S134" s="157">
        <v>43414333201</v>
      </c>
      <c r="T134" s="156"/>
      <c r="U134" s="147">
        <f>U133</f>
        <v>32365860885</v>
      </c>
      <c r="X134" s="1"/>
      <c r="Y134" s="1">
        <v>43414333201</v>
      </c>
      <c r="Z134" s="91">
        <f t="shared" si="5"/>
        <v>0</v>
      </c>
      <c r="AA134" s="91">
        <f t="shared" si="5"/>
        <v>0</v>
      </c>
      <c r="AE134" s="99"/>
      <c r="AF134" s="136"/>
      <c r="AG134" s="136"/>
      <c r="AH134" s="33"/>
      <c r="AI134" s="33"/>
      <c r="AJ134" s="33"/>
      <c r="AK134" s="33"/>
      <c r="AL134" s="137"/>
      <c r="AM134" s="138"/>
      <c r="AN134" s="103"/>
      <c r="AO134" s="80"/>
      <c r="AP134" s="103"/>
      <c r="AQ134" s="80"/>
      <c r="AS134" s="137"/>
      <c r="AT134" s="138"/>
    </row>
    <row r="135" spans="1:46" ht="15" customHeight="1">
      <c r="B135" s="159"/>
      <c r="C135" s="160"/>
      <c r="D135" s="160"/>
      <c r="E135" s="161"/>
      <c r="F135" s="161"/>
      <c r="G135" s="161"/>
      <c r="H135" s="162"/>
      <c r="K135" s="99"/>
      <c r="L135" s="100" t="s">
        <v>692</v>
      </c>
      <c r="M135" s="100"/>
      <c r="N135" s="101"/>
      <c r="O135" s="101"/>
      <c r="P135" s="101"/>
      <c r="Q135" s="102"/>
      <c r="R135" s="143"/>
      <c r="S135" s="157">
        <v>0</v>
      </c>
      <c r="T135" s="143"/>
      <c r="U135" s="147">
        <v>0</v>
      </c>
      <c r="X135" s="1"/>
      <c r="Y135" s="1">
        <v>0</v>
      </c>
      <c r="Z135" s="91">
        <f t="shared" si="5"/>
        <v>0</v>
      </c>
      <c r="AA135" s="91">
        <f t="shared" si="5"/>
        <v>0</v>
      </c>
      <c r="AE135" s="99"/>
      <c r="AF135" s="136"/>
      <c r="AG135" s="136"/>
      <c r="AH135" s="33"/>
      <c r="AI135" s="33"/>
      <c r="AJ135" s="33"/>
      <c r="AK135" s="33"/>
      <c r="AL135" s="137"/>
      <c r="AM135" s="138"/>
      <c r="AN135" s="103"/>
      <c r="AO135" s="80"/>
      <c r="AP135" s="103"/>
      <c r="AQ135" s="80"/>
      <c r="AS135" s="137"/>
      <c r="AT135" s="138"/>
    </row>
    <row r="136" spans="1:46" ht="15" customHeight="1">
      <c r="B136" s="122" t="s">
        <v>919</v>
      </c>
      <c r="C136" s="123"/>
      <c r="D136" s="123"/>
      <c r="E136" s="124"/>
      <c r="F136" s="124"/>
      <c r="G136" s="124"/>
      <c r="H136" s="125"/>
      <c r="K136" s="99" t="s">
        <v>968</v>
      </c>
      <c r="L136" s="100"/>
      <c r="M136" s="100"/>
      <c r="N136" s="101"/>
      <c r="O136" s="101"/>
      <c r="P136" s="101"/>
      <c r="Q136" s="102"/>
      <c r="R136" s="156"/>
      <c r="S136" s="147">
        <v>0</v>
      </c>
      <c r="T136" s="156"/>
      <c r="U136" s="147">
        <v>0</v>
      </c>
      <c r="X136" s="1"/>
      <c r="Y136" s="1">
        <v>0</v>
      </c>
      <c r="Z136" s="91">
        <f t="shared" si="5"/>
        <v>0</v>
      </c>
      <c r="AA136" s="91">
        <f t="shared" si="5"/>
        <v>0</v>
      </c>
      <c r="AE136" s="99" t="s">
        <v>658</v>
      </c>
      <c r="AL136" s="106"/>
      <c r="AM136" s="107"/>
      <c r="AN136" s="103"/>
      <c r="AO136" s="11"/>
      <c r="AP136" s="103"/>
      <c r="AQ136" s="11"/>
      <c r="AS136" s="106">
        <f t="shared" si="3"/>
        <v>0</v>
      </c>
      <c r="AT136" s="107">
        <f t="shared" si="3"/>
        <v>0</v>
      </c>
    </row>
    <row r="137" spans="1:46" ht="15" customHeight="1">
      <c r="B137" s="163"/>
      <c r="C137" s="164"/>
      <c r="D137" s="164"/>
      <c r="E137" s="165"/>
      <c r="F137" s="165"/>
      <c r="G137" s="165"/>
      <c r="H137" s="166"/>
      <c r="K137" s="99"/>
      <c r="L137" s="100" t="s">
        <v>920</v>
      </c>
      <c r="M137" s="100"/>
      <c r="N137" s="101"/>
      <c r="O137" s="101"/>
      <c r="P137" s="101"/>
      <c r="Q137" s="102"/>
      <c r="R137" s="156"/>
      <c r="S137" s="158">
        <v>0</v>
      </c>
      <c r="T137" s="156"/>
      <c r="U137" s="158">
        <v>0</v>
      </c>
      <c r="X137" s="1"/>
      <c r="Y137" s="1"/>
      <c r="Z137" s="91">
        <f t="shared" si="5"/>
        <v>0</v>
      </c>
      <c r="AA137" s="91">
        <f t="shared" si="5"/>
        <v>0</v>
      </c>
      <c r="AE137" s="99"/>
      <c r="AL137" s="106"/>
      <c r="AM137" s="107"/>
      <c r="AN137" s="103"/>
      <c r="AO137" s="139"/>
      <c r="AP137" s="103"/>
      <c r="AQ137" s="139"/>
      <c r="AS137" s="106"/>
      <c r="AT137" s="107"/>
    </row>
    <row r="138" spans="1:46" ht="15" customHeight="1">
      <c r="B138" s="163"/>
      <c r="C138" s="164"/>
      <c r="D138" s="164"/>
      <c r="E138" s="165"/>
      <c r="F138" s="165"/>
      <c r="G138" s="165"/>
      <c r="H138" s="166"/>
      <c r="K138" s="99"/>
      <c r="L138" s="100" t="s">
        <v>921</v>
      </c>
      <c r="M138" s="100"/>
      <c r="N138" s="101"/>
      <c r="O138" s="101"/>
      <c r="P138" s="101"/>
      <c r="Q138" s="102"/>
      <c r="R138" s="156"/>
      <c r="S138" s="158">
        <v>0</v>
      </c>
      <c r="T138" s="156"/>
      <c r="U138" s="158">
        <v>0</v>
      </c>
      <c r="X138" s="1"/>
      <c r="Y138" s="1"/>
      <c r="Z138" s="91">
        <f t="shared" si="5"/>
        <v>0</v>
      </c>
      <c r="AA138" s="91">
        <f t="shared" si="5"/>
        <v>0</v>
      </c>
      <c r="AE138" s="99"/>
      <c r="AL138" s="106"/>
      <c r="AM138" s="107"/>
      <c r="AN138" s="103"/>
      <c r="AO138" s="139"/>
      <c r="AP138" s="103"/>
      <c r="AQ138" s="139"/>
      <c r="AS138" s="106"/>
      <c r="AT138" s="107"/>
    </row>
    <row r="139" spans="1:46" ht="15" customHeight="1">
      <c r="B139" s="21" t="s">
        <v>922</v>
      </c>
      <c r="C139" s="22"/>
      <c r="D139" s="22"/>
      <c r="E139" s="94"/>
      <c r="F139" s="94"/>
      <c r="G139" s="94"/>
      <c r="H139" s="95"/>
      <c r="K139" s="99" t="s">
        <v>969</v>
      </c>
      <c r="L139" s="100"/>
      <c r="M139" s="100"/>
      <c r="N139" s="101"/>
      <c r="O139" s="101"/>
      <c r="P139" s="101"/>
      <c r="Q139" s="102"/>
      <c r="R139" s="156"/>
      <c r="S139" s="147">
        <v>43414333201</v>
      </c>
      <c r="T139" s="156"/>
      <c r="U139" s="147">
        <f>U133-U136</f>
        <v>32365860885</v>
      </c>
      <c r="X139" s="1"/>
      <c r="Y139" s="1">
        <v>43414333201</v>
      </c>
      <c r="Z139" s="91">
        <f t="shared" si="5"/>
        <v>0</v>
      </c>
      <c r="AA139" s="91">
        <f t="shared" si="5"/>
        <v>0</v>
      </c>
      <c r="AE139" s="21" t="s">
        <v>923</v>
      </c>
      <c r="AF139" s="22"/>
      <c r="AG139" s="22"/>
      <c r="AH139" s="62"/>
      <c r="AI139" s="62"/>
      <c r="AJ139" s="62"/>
      <c r="AK139" s="62"/>
      <c r="AL139" s="27"/>
      <c r="AM139" s="105">
        <f>AM133</f>
        <v>18374777821</v>
      </c>
      <c r="AN139" s="27"/>
      <c r="AO139" s="104">
        <f>AO133-AO136</f>
        <v>32365860885</v>
      </c>
      <c r="AP139" s="27"/>
      <c r="AQ139" s="104">
        <f>AQ133-AQ136</f>
        <v>39617996260</v>
      </c>
      <c r="AS139" s="27">
        <f t="shared" si="3"/>
        <v>0</v>
      </c>
      <c r="AT139" s="105">
        <f t="shared" si="3"/>
        <v>7252135375</v>
      </c>
    </row>
    <row r="140" spans="1:46" ht="15" customHeight="1">
      <c r="B140" s="136"/>
      <c r="C140" s="136"/>
      <c r="D140" s="136"/>
      <c r="E140" s="33"/>
      <c r="F140" s="33"/>
      <c r="G140" s="33"/>
      <c r="H140" s="33"/>
      <c r="K140" s="99"/>
      <c r="L140" s="100" t="s">
        <v>693</v>
      </c>
      <c r="M140" s="100"/>
      <c r="N140" s="101"/>
      <c r="O140" s="101"/>
      <c r="P140" s="101"/>
      <c r="Q140" s="102"/>
      <c r="R140" s="156"/>
      <c r="S140" s="158">
        <v>43414333201</v>
      </c>
      <c r="T140" s="156"/>
      <c r="U140" s="158">
        <f>U139</f>
        <v>32365860885</v>
      </c>
      <c r="X140" s="1"/>
      <c r="Y140" s="1">
        <v>43414333201</v>
      </c>
      <c r="Z140" s="91">
        <f t="shared" si="5"/>
        <v>0</v>
      </c>
      <c r="AA140" s="91">
        <f t="shared" si="5"/>
        <v>0</v>
      </c>
      <c r="AE140" s="136"/>
      <c r="AF140" s="136"/>
      <c r="AG140" s="136"/>
      <c r="AH140" s="140"/>
      <c r="AI140" s="140"/>
      <c r="AJ140" s="140"/>
      <c r="AK140" s="140"/>
      <c r="AL140" s="34"/>
      <c r="AM140" s="142"/>
      <c r="AN140" s="34"/>
      <c r="AO140" s="141"/>
      <c r="AP140" s="34"/>
      <c r="AQ140" s="141"/>
      <c r="AS140" s="34"/>
      <c r="AT140" s="142"/>
    </row>
    <row r="141" spans="1:46" ht="15" customHeight="1">
      <c r="B141" s="136"/>
      <c r="C141" s="136"/>
      <c r="D141" s="136"/>
      <c r="E141" s="33"/>
      <c r="F141" s="33"/>
      <c r="G141" s="33"/>
      <c r="H141" s="33"/>
      <c r="K141" s="21"/>
      <c r="L141" s="22" t="s">
        <v>694</v>
      </c>
      <c r="M141" s="22"/>
      <c r="N141" s="94"/>
      <c r="O141" s="94"/>
      <c r="P141" s="94"/>
      <c r="Q141" s="95"/>
      <c r="R141" s="154"/>
      <c r="S141" s="155">
        <v>0</v>
      </c>
      <c r="T141" s="154"/>
      <c r="U141" s="155">
        <v>0</v>
      </c>
      <c r="X141" s="1"/>
      <c r="Y141" s="1">
        <v>0</v>
      </c>
      <c r="Z141" s="91">
        <f t="shared" si="5"/>
        <v>0</v>
      </c>
      <c r="AA141" s="91">
        <f t="shared" si="5"/>
        <v>0</v>
      </c>
      <c r="AE141" s="136"/>
      <c r="AF141" s="136"/>
      <c r="AG141" s="136"/>
      <c r="AH141" s="140"/>
      <c r="AI141" s="140"/>
      <c r="AJ141" s="140"/>
      <c r="AK141" s="140"/>
      <c r="AL141" s="34"/>
      <c r="AM141" s="142"/>
      <c r="AN141" s="34"/>
      <c r="AO141" s="141"/>
      <c r="AP141" s="34"/>
      <c r="AQ141" s="141"/>
      <c r="AS141" s="34"/>
      <c r="AT141" s="142"/>
    </row>
    <row r="142" spans="1:46" ht="15" customHeight="1"/>
    <row r="143" spans="1:46" ht="15" customHeight="1"/>
    <row r="147" spans="16:46" hidden="1" outlineLevel="1"/>
    <row r="148" spans="16:46" ht="16.5" hidden="1" outlineLevel="1">
      <c r="Q148" s="64" t="s">
        <v>322</v>
      </c>
      <c r="R148" s="64"/>
      <c r="AN148" s="64"/>
      <c r="AP148" s="64"/>
    </row>
    <row r="149" spans="16:46" hidden="1" outlineLevel="1"/>
    <row r="150" spans="16:46" ht="11.25" hidden="1" customHeight="1" outlineLevel="1">
      <c r="Q150" s="65" t="s">
        <v>31</v>
      </c>
      <c r="R150" s="184" t="str">
        <f>R7</f>
        <v>제22기 반기</v>
      </c>
      <c r="S150" s="185"/>
      <c r="T150" s="186" t="str">
        <f>T7</f>
        <v>제21기 반기</v>
      </c>
      <c r="U150" s="185"/>
      <c r="AL150" s="184" t="str">
        <f>AL7</f>
        <v>제21기 1분기</v>
      </c>
      <c r="AM150" s="185"/>
      <c r="AN150" s="184" t="str">
        <f>AN7</f>
        <v>제21기 반기</v>
      </c>
      <c r="AO150" s="185"/>
      <c r="AP150" s="184" t="str">
        <f>AP7</f>
        <v>제21기 3분기</v>
      </c>
      <c r="AQ150" s="185"/>
      <c r="AS150" s="184" t="str">
        <f>AS7</f>
        <v>제21기 7월~9월</v>
      </c>
      <c r="AT150" s="185"/>
    </row>
    <row r="151" spans="16:46" hidden="1" outlineLevel="1">
      <c r="Q151" s="108" t="s">
        <v>323</v>
      </c>
      <c r="R151" s="112"/>
      <c r="S151" s="77">
        <f>SUM(R152:R155,R158:R160)</f>
        <v>1041558672340</v>
      </c>
      <c r="T151" s="112"/>
      <c r="U151" s="77">
        <f>SUM(T152:T155,T158:T160)</f>
        <v>509319744134</v>
      </c>
      <c r="V151" s="63">
        <f>S8-S151</f>
        <v>0</v>
      </c>
      <c r="W151" s="63">
        <f>U8-U151</f>
        <v>0</v>
      </c>
      <c r="AL151" s="112"/>
      <c r="AM151" s="77">
        <f>SUM(AL152:AL155,AL158:AL160)</f>
        <v>258470270400</v>
      </c>
      <c r="AN151" s="112"/>
      <c r="AO151" s="77">
        <f>SUM(AN152:AN155,AN158:AN160)</f>
        <v>509319744134</v>
      </c>
      <c r="AP151" s="112"/>
      <c r="AQ151" s="77">
        <f>SUM(AP152:AP155,AP158:AP160)</f>
        <v>808200188863</v>
      </c>
      <c r="AS151" s="112"/>
      <c r="AT151" s="77">
        <f>SUM(AS152:AS155,AS158:AS160)</f>
        <v>298880444729</v>
      </c>
    </row>
    <row r="152" spans="16:46" hidden="1" outlineLevel="1">
      <c r="Q152" s="109" t="s">
        <v>1</v>
      </c>
      <c r="R152" s="113">
        <f>S9</f>
        <v>81500674432</v>
      </c>
      <c r="S152" s="78"/>
      <c r="T152" s="113">
        <f>U9</f>
        <v>52433924997</v>
      </c>
      <c r="U152" s="78"/>
      <c r="AL152" s="113">
        <f>AM9</f>
        <v>26415393949</v>
      </c>
      <c r="AM152" s="78"/>
      <c r="AN152" s="113">
        <f>AO9</f>
        <v>52433924997</v>
      </c>
      <c r="AO152" s="78"/>
      <c r="AP152" s="113">
        <f>AQ9</f>
        <v>79151044589</v>
      </c>
      <c r="AQ152" s="78"/>
      <c r="AS152" s="113">
        <f>AT9</f>
        <v>26717119592</v>
      </c>
      <c r="AT152" s="78"/>
    </row>
    <row r="153" spans="16:46" hidden="1" outlineLevel="1">
      <c r="Q153" s="109" t="s">
        <v>336</v>
      </c>
      <c r="R153" s="113">
        <f>S17</f>
        <v>359501190393</v>
      </c>
      <c r="S153" s="78"/>
      <c r="T153" s="113">
        <f>U17</f>
        <v>148740709831</v>
      </c>
      <c r="U153" s="78"/>
      <c r="AL153" s="113">
        <f>AM17</f>
        <v>82456353591</v>
      </c>
      <c r="AM153" s="78"/>
      <c r="AN153" s="113">
        <f>AO17</f>
        <v>148740709831</v>
      </c>
      <c r="AO153" s="78"/>
      <c r="AP153" s="113">
        <f>AQ17</f>
        <v>244956360823</v>
      </c>
      <c r="AQ153" s="78"/>
      <c r="AS153" s="113">
        <f>AT17</f>
        <v>96215650992</v>
      </c>
      <c r="AT153" s="78"/>
    </row>
    <row r="154" spans="16:46" hidden="1" outlineLevel="1">
      <c r="Q154" s="109" t="s">
        <v>337</v>
      </c>
      <c r="R154" s="113">
        <f>S25</f>
        <v>542610284990</v>
      </c>
      <c r="S154" s="78"/>
      <c r="T154" s="113">
        <f>U25</f>
        <v>266445632331</v>
      </c>
      <c r="U154" s="78"/>
      <c r="AL154" s="113">
        <f>AM25</f>
        <v>129729824139</v>
      </c>
      <c r="AM154" s="78"/>
      <c r="AN154" s="113">
        <f>AO25</f>
        <v>266445632331</v>
      </c>
      <c r="AO154" s="78"/>
      <c r="AP154" s="113">
        <f>AQ25</f>
        <v>420737027460</v>
      </c>
      <c r="AQ154" s="78"/>
      <c r="AS154" s="113">
        <f>AT25</f>
        <v>154291395129</v>
      </c>
      <c r="AT154" s="78"/>
    </row>
    <row r="155" spans="16:46" hidden="1" outlineLevel="1">
      <c r="Q155" s="109" t="s">
        <v>2</v>
      </c>
      <c r="R155" s="113">
        <f>S30</f>
        <v>47565131433</v>
      </c>
      <c r="S155" s="78"/>
      <c r="T155" s="113">
        <f>U30</f>
        <v>33461585536</v>
      </c>
      <c r="U155" s="78"/>
      <c r="V155" s="63">
        <f>R155-R156-R157</f>
        <v>0</v>
      </c>
      <c r="W155" s="63">
        <f>T155-T156-T157</f>
        <v>0</v>
      </c>
      <c r="AL155" s="113">
        <f>AM30</f>
        <v>16643068240</v>
      </c>
      <c r="AM155" s="78"/>
      <c r="AN155" s="113">
        <f>AO30</f>
        <v>33461585536</v>
      </c>
      <c r="AO155" s="78"/>
      <c r="AP155" s="113">
        <f>AQ30</f>
        <v>52862812185</v>
      </c>
      <c r="AQ155" s="78"/>
      <c r="AS155" s="113">
        <f>AT30</f>
        <v>19401226649</v>
      </c>
      <c r="AT155" s="78"/>
    </row>
    <row r="156" spans="16:46" hidden="1" outlineLevel="1">
      <c r="Q156" s="109" t="s">
        <v>324</v>
      </c>
      <c r="R156" s="113">
        <f>R155-R157</f>
        <v>28473360138</v>
      </c>
      <c r="S156" s="78"/>
      <c r="T156" s="113">
        <f>T155-T157</f>
        <v>19791881866</v>
      </c>
      <c r="U156" s="78"/>
      <c r="V156" s="2" t="s">
        <v>924</v>
      </c>
      <c r="AL156" s="113">
        <f>AL155-AL157</f>
        <v>10219893903</v>
      </c>
      <c r="AM156" s="78"/>
      <c r="AN156" s="113">
        <f>AN155-AN157</f>
        <v>19791881866</v>
      </c>
      <c r="AO156" s="78"/>
      <c r="AP156" s="113">
        <f>AP155-AP157</f>
        <v>30491159752</v>
      </c>
      <c r="AQ156" s="78"/>
      <c r="AS156" s="113">
        <f>AS155-AS157</f>
        <v>10699277886</v>
      </c>
      <c r="AT156" s="78"/>
    </row>
    <row r="157" spans="16:46" hidden="1" outlineLevel="1">
      <c r="P157" s="36" t="s">
        <v>925</v>
      </c>
      <c r="Q157" s="109" t="s">
        <v>325</v>
      </c>
      <c r="R157" s="113">
        <f>R32</f>
        <v>19091771295</v>
      </c>
      <c r="S157" s="78"/>
      <c r="T157" s="113">
        <f>T32</f>
        <v>13669703670</v>
      </c>
      <c r="U157" s="78"/>
      <c r="AL157" s="113">
        <f>AL32</f>
        <v>6423174337</v>
      </c>
      <c r="AM157" s="78"/>
      <c r="AN157" s="113">
        <f>AN32</f>
        <v>13669703670</v>
      </c>
      <c r="AO157" s="78"/>
      <c r="AP157" s="113">
        <f>AP32</f>
        <v>22371652433</v>
      </c>
      <c r="AQ157" s="78"/>
      <c r="AS157" s="113">
        <f>AS32</f>
        <v>8701948763</v>
      </c>
      <c r="AT157" s="78"/>
    </row>
    <row r="158" spans="16:46" hidden="1" outlineLevel="1">
      <c r="P158" s="36"/>
      <c r="Q158" s="109" t="s">
        <v>773</v>
      </c>
      <c r="R158" s="113">
        <f>S35</f>
        <v>0</v>
      </c>
      <c r="S158" s="78"/>
      <c r="T158" s="113">
        <f>U35</f>
        <v>0</v>
      </c>
      <c r="U158" s="78"/>
      <c r="AL158" s="113">
        <f>AM35</f>
        <v>0</v>
      </c>
      <c r="AM158" s="78"/>
      <c r="AN158" s="113">
        <f>AO35</f>
        <v>0</v>
      </c>
      <c r="AO158" s="78"/>
      <c r="AP158" s="113">
        <f>AQ35</f>
        <v>0</v>
      </c>
      <c r="AQ158" s="78"/>
      <c r="AS158" s="113">
        <f>AT35</f>
        <v>0</v>
      </c>
      <c r="AT158" s="78"/>
    </row>
    <row r="159" spans="16:46" hidden="1" outlineLevel="1">
      <c r="Q159" s="109" t="s">
        <v>338</v>
      </c>
      <c r="R159" s="113">
        <f>S37</f>
        <v>4630046643</v>
      </c>
      <c r="S159" s="78"/>
      <c r="T159" s="113">
        <f>U37</f>
        <v>2676101826</v>
      </c>
      <c r="U159" s="78"/>
      <c r="AL159" s="113">
        <f>AM37</f>
        <v>1090453037</v>
      </c>
      <c r="AM159" s="78"/>
      <c r="AN159" s="113">
        <f>AO37</f>
        <v>2676101826</v>
      </c>
      <c r="AO159" s="78"/>
      <c r="AP159" s="113">
        <f>AQ37</f>
        <v>5512903119</v>
      </c>
      <c r="AQ159" s="78"/>
      <c r="AS159" s="113">
        <f>AT37</f>
        <v>2836801293</v>
      </c>
      <c r="AT159" s="78"/>
    </row>
    <row r="160" spans="16:46" hidden="1" outlineLevel="1">
      <c r="Q160" s="109" t="s">
        <v>3</v>
      </c>
      <c r="R160" s="113">
        <f>S40</f>
        <v>5751344449</v>
      </c>
      <c r="S160" s="78"/>
      <c r="T160" s="113">
        <f>U40</f>
        <v>5561789613</v>
      </c>
      <c r="U160" s="78"/>
      <c r="AL160" s="113">
        <f>AM40</f>
        <v>2135177444</v>
      </c>
      <c r="AM160" s="78"/>
      <c r="AN160" s="113">
        <f>AO40</f>
        <v>5561789613</v>
      </c>
      <c r="AO160" s="78"/>
      <c r="AP160" s="113">
        <f>AQ40</f>
        <v>4980040687</v>
      </c>
      <c r="AQ160" s="78"/>
      <c r="AS160" s="113">
        <f>AT40</f>
        <v>-581748926</v>
      </c>
      <c r="AT160" s="78"/>
    </row>
    <row r="161" spans="17:46" hidden="1" outlineLevel="1">
      <c r="Q161" s="110" t="s">
        <v>326</v>
      </c>
      <c r="R161" s="114"/>
      <c r="S161" s="79">
        <f>SUM(R162:R169)</f>
        <v>987278386298</v>
      </c>
      <c r="T161" s="114"/>
      <c r="U161" s="79">
        <f>SUM(T162:T169)</f>
        <v>466526417385</v>
      </c>
      <c r="V161" s="63">
        <f>S46-S161</f>
        <v>0</v>
      </c>
      <c r="W161" s="63">
        <f>U46-U161</f>
        <v>0</v>
      </c>
      <c r="AL161" s="114"/>
      <c r="AM161" s="79">
        <f>SUM(AL162:AL169)</f>
        <v>234255050049</v>
      </c>
      <c r="AN161" s="114"/>
      <c r="AO161" s="79">
        <f>SUM(AN162:AN169)</f>
        <v>466526417385</v>
      </c>
      <c r="AP161" s="114"/>
      <c r="AQ161" s="79">
        <f>SUM(AP162:AP169)</f>
        <v>756660647151</v>
      </c>
      <c r="AS161" s="114"/>
      <c r="AT161" s="79">
        <f>SUM(AS162:AS169)</f>
        <v>290134229766</v>
      </c>
    </row>
    <row r="162" spans="17:46" hidden="1" outlineLevel="1">
      <c r="Q162" s="109" t="s">
        <v>4</v>
      </c>
      <c r="R162" s="113">
        <f>S47</f>
        <v>24363985167</v>
      </c>
      <c r="S162" s="78"/>
      <c r="T162" s="113">
        <f>U47</f>
        <v>14334627921</v>
      </c>
      <c r="U162" s="78"/>
      <c r="AL162" s="113">
        <f>AM47</f>
        <v>6989791416</v>
      </c>
      <c r="AM162" s="78"/>
      <c r="AN162" s="113">
        <f>AO47</f>
        <v>14334627921</v>
      </c>
      <c r="AO162" s="78"/>
      <c r="AP162" s="113">
        <f>AQ47</f>
        <v>22095195446</v>
      </c>
      <c r="AQ162" s="78"/>
      <c r="AS162" s="113">
        <f>AT47</f>
        <v>7760567525</v>
      </c>
      <c r="AT162" s="78"/>
    </row>
    <row r="163" spans="17:46" hidden="1" outlineLevel="1">
      <c r="Q163" s="109" t="s">
        <v>339</v>
      </c>
      <c r="R163" s="113">
        <f>S54</f>
        <v>243347967795</v>
      </c>
      <c r="S163" s="78"/>
      <c r="T163" s="113">
        <f>U54</f>
        <v>97817150129</v>
      </c>
      <c r="U163" s="78"/>
      <c r="AL163" s="113">
        <f>AM54</f>
        <v>34190992228</v>
      </c>
      <c r="AM163" s="78"/>
      <c r="AN163" s="113">
        <f>AO54</f>
        <v>97817150129</v>
      </c>
      <c r="AO163" s="78"/>
      <c r="AP163" s="113">
        <f>AQ54</f>
        <v>162810619866</v>
      </c>
      <c r="AQ163" s="78"/>
      <c r="AS163" s="113">
        <f>AT54</f>
        <v>64993469737</v>
      </c>
      <c r="AT163" s="78"/>
    </row>
    <row r="164" spans="17:46" hidden="1" outlineLevel="1">
      <c r="Q164" s="109" t="s">
        <v>340</v>
      </c>
      <c r="R164" s="113">
        <f>S62</f>
        <v>614811046408</v>
      </c>
      <c r="S164" s="78"/>
      <c r="T164" s="113">
        <f>U62</f>
        <v>276650004430</v>
      </c>
      <c r="U164" s="78"/>
      <c r="AL164" s="113">
        <f>AM62</f>
        <v>154646702016</v>
      </c>
      <c r="AM164" s="78"/>
      <c r="AN164" s="113">
        <f>AO62</f>
        <v>276650004430</v>
      </c>
      <c r="AO164" s="78"/>
      <c r="AP164" s="113">
        <f>AQ62</f>
        <v>455485525170</v>
      </c>
      <c r="AQ164" s="78"/>
      <c r="AS164" s="113">
        <f>AT62</f>
        <v>178835520740</v>
      </c>
      <c r="AT164" s="78"/>
    </row>
    <row r="165" spans="17:46" hidden="1" outlineLevel="1">
      <c r="Q165" s="109" t="s">
        <v>5</v>
      </c>
      <c r="R165" s="113">
        <f>S67</f>
        <v>18751581680</v>
      </c>
      <c r="S165" s="78"/>
      <c r="T165" s="113">
        <f>U67</f>
        <v>17906485418</v>
      </c>
      <c r="U165" s="78"/>
      <c r="AL165" s="113">
        <f>AM67</f>
        <v>9026923571</v>
      </c>
      <c r="AM165" s="78"/>
      <c r="AN165" s="113">
        <f>AO67</f>
        <v>17906485418</v>
      </c>
      <c r="AO165" s="78"/>
      <c r="AP165" s="113">
        <f>AQ67</f>
        <v>27127362806</v>
      </c>
      <c r="AQ165" s="78"/>
      <c r="AS165" s="113">
        <f>AT67</f>
        <v>9220877388</v>
      </c>
      <c r="AT165" s="78"/>
    </row>
    <row r="166" spans="17:46" hidden="1" outlineLevel="1">
      <c r="Q166" s="109" t="s">
        <v>341</v>
      </c>
      <c r="R166" s="113">
        <f>S71</f>
        <v>5190916943</v>
      </c>
      <c r="S166" s="78"/>
      <c r="T166" s="113">
        <f>U71</f>
        <v>817673435</v>
      </c>
      <c r="U166" s="78"/>
      <c r="AL166" s="113">
        <f>AM71</f>
        <v>34801488</v>
      </c>
      <c r="AM166" s="78"/>
      <c r="AN166" s="113">
        <f>AO71</f>
        <v>817673435</v>
      </c>
      <c r="AO166" s="78"/>
      <c r="AP166" s="113">
        <f>AQ71</f>
        <v>1556950444</v>
      </c>
      <c r="AQ166" s="78"/>
      <c r="AS166" s="113">
        <f>AT71</f>
        <v>739277009</v>
      </c>
      <c r="AT166" s="78"/>
    </row>
    <row r="167" spans="17:46" hidden="1" outlineLevel="1">
      <c r="Q167" s="109" t="s">
        <v>6</v>
      </c>
      <c r="R167" s="113">
        <f>S74</f>
        <v>6486957470</v>
      </c>
      <c r="S167" s="78"/>
      <c r="T167" s="113">
        <f>U74</f>
        <v>2483098290</v>
      </c>
      <c r="U167" s="78"/>
      <c r="AL167" s="113">
        <f>AM74</f>
        <v>992229001</v>
      </c>
      <c r="AM167" s="78"/>
      <c r="AN167" s="113">
        <f>AO74</f>
        <v>2483098290</v>
      </c>
      <c r="AO167" s="78"/>
      <c r="AP167" s="113">
        <f>AQ74</f>
        <v>4904845061</v>
      </c>
      <c r="AQ167" s="78"/>
      <c r="AS167" s="113">
        <f>AT74</f>
        <v>2421746771</v>
      </c>
      <c r="AT167" s="78"/>
    </row>
    <row r="168" spans="17:46" hidden="1" outlineLevel="1">
      <c r="Q168" s="109" t="s">
        <v>7</v>
      </c>
      <c r="R168" s="113">
        <f>S77</f>
        <v>71580196471</v>
      </c>
      <c r="S168" s="78"/>
      <c r="T168" s="113">
        <f>U77</f>
        <v>56515468829</v>
      </c>
      <c r="U168" s="78"/>
      <c r="AL168" s="113">
        <f>AM77</f>
        <v>28206765382</v>
      </c>
      <c r="AM168" s="78"/>
      <c r="AN168" s="113">
        <f>AO77</f>
        <v>56515468829</v>
      </c>
      <c r="AO168" s="78"/>
      <c r="AP168" s="113">
        <f>AQ77</f>
        <v>81823470504</v>
      </c>
      <c r="AQ168" s="78"/>
      <c r="AS168" s="113">
        <f>AT77</f>
        <v>25308001675</v>
      </c>
      <c r="AT168" s="78"/>
    </row>
    <row r="169" spans="17:46" hidden="1" outlineLevel="1">
      <c r="Q169" s="109" t="s">
        <v>342</v>
      </c>
      <c r="R169" s="113">
        <f>S101</f>
        <v>2745734364</v>
      </c>
      <c r="S169" s="78"/>
      <c r="T169" s="113">
        <f>U101</f>
        <v>1908933</v>
      </c>
      <c r="U169" s="78"/>
      <c r="AL169" s="113">
        <f>AM101</f>
        <v>166844947</v>
      </c>
      <c r="AM169" s="78"/>
      <c r="AN169" s="113">
        <f>AO101</f>
        <v>1908933</v>
      </c>
      <c r="AO169" s="78"/>
      <c r="AP169" s="113">
        <f>AQ101</f>
        <v>856677854</v>
      </c>
      <c r="AQ169" s="78"/>
      <c r="AS169" s="113">
        <f>AT101</f>
        <v>854768921</v>
      </c>
      <c r="AT169" s="78"/>
    </row>
    <row r="170" spans="17:46" hidden="1" outlineLevel="1">
      <c r="Q170" s="110" t="s">
        <v>327</v>
      </c>
      <c r="R170" s="114"/>
      <c r="S170" s="79">
        <f>S151-S161</f>
        <v>54280286042</v>
      </c>
      <c r="T170" s="114"/>
      <c r="U170" s="79">
        <f>U151-U161</f>
        <v>42793326749</v>
      </c>
      <c r="V170" s="63">
        <f>S105-S170</f>
        <v>0</v>
      </c>
      <c r="W170" s="63">
        <f>U105-U170</f>
        <v>0</v>
      </c>
      <c r="AL170" s="114"/>
      <c r="AM170" s="79">
        <f>AM151-AM161</f>
        <v>24215220351</v>
      </c>
      <c r="AN170" s="114"/>
      <c r="AO170" s="79">
        <f>AO151-AO161</f>
        <v>42793326749</v>
      </c>
      <c r="AP170" s="114"/>
      <c r="AQ170" s="79">
        <f>AQ151-AQ161</f>
        <v>51539541712</v>
      </c>
      <c r="AS170" s="114"/>
      <c r="AT170" s="79">
        <f>AT151-AT161</f>
        <v>8746214963</v>
      </c>
    </row>
    <row r="171" spans="17:46" hidden="1" outlineLevel="1">
      <c r="Q171" s="110" t="s">
        <v>328</v>
      </c>
      <c r="R171" s="114"/>
      <c r="S171" s="79">
        <f>SUM(R172:R175)</f>
        <v>1287302325</v>
      </c>
      <c r="T171" s="114"/>
      <c r="U171" s="79">
        <f>SUM(T172:T175)</f>
        <v>687590016</v>
      </c>
      <c r="V171" s="63">
        <f>S106-S171</f>
        <v>0</v>
      </c>
      <c r="W171" s="63">
        <f>U106-U171</f>
        <v>0</v>
      </c>
      <c r="AL171" s="114"/>
      <c r="AM171" s="79">
        <f>SUM(AL172:AL175)</f>
        <v>88529475</v>
      </c>
      <c r="AN171" s="114"/>
      <c r="AO171" s="79">
        <f>SUM(AN172:AN175)</f>
        <v>687590016</v>
      </c>
      <c r="AP171" s="114"/>
      <c r="AQ171" s="79">
        <f>SUM(AP172:AP175)</f>
        <v>2071713013</v>
      </c>
      <c r="AS171" s="114"/>
      <c r="AT171" s="79">
        <f>SUM(AS172:AS175)</f>
        <v>1384122997</v>
      </c>
    </row>
    <row r="172" spans="17:46" hidden="1" outlineLevel="1">
      <c r="Q172" s="109" t="s">
        <v>343</v>
      </c>
      <c r="R172" s="113">
        <f>S107</f>
        <v>148969834</v>
      </c>
      <c r="S172" s="78"/>
      <c r="T172" s="113">
        <f>U107</f>
        <v>70113740</v>
      </c>
      <c r="U172" s="78"/>
      <c r="AL172" s="113">
        <f>AM107</f>
        <v>48843932</v>
      </c>
      <c r="AM172" s="78"/>
      <c r="AN172" s="113">
        <f>AO107</f>
        <v>70113740</v>
      </c>
      <c r="AO172" s="78"/>
      <c r="AP172" s="113">
        <f>AQ107</f>
        <v>698034473</v>
      </c>
      <c r="AQ172" s="78"/>
      <c r="AS172" s="113">
        <f>AT107</f>
        <v>627920733</v>
      </c>
      <c r="AT172" s="78"/>
    </row>
    <row r="173" spans="17:46" hidden="1" outlineLevel="1">
      <c r="Q173" s="109" t="s">
        <v>344</v>
      </c>
      <c r="R173" s="113">
        <f>S110</f>
        <v>33657590</v>
      </c>
      <c r="S173" s="78"/>
      <c r="T173" s="113">
        <f>U110</f>
        <v>16366585</v>
      </c>
      <c r="U173" s="78"/>
      <c r="AL173" s="113">
        <f>AM110</f>
        <v>8864965</v>
      </c>
      <c r="AM173" s="78"/>
      <c r="AN173" s="113">
        <f>AO110</f>
        <v>16366585</v>
      </c>
      <c r="AO173" s="78"/>
      <c r="AP173" s="113">
        <f>AQ110</f>
        <v>16366585</v>
      </c>
      <c r="AQ173" s="78"/>
      <c r="AS173" s="113">
        <f>AT110</f>
        <v>0</v>
      </c>
      <c r="AT173" s="78"/>
    </row>
    <row r="174" spans="17:46" hidden="1" outlineLevel="1">
      <c r="Q174" s="109" t="s">
        <v>345</v>
      </c>
      <c r="R174" s="113">
        <f>S112</f>
        <v>65000000</v>
      </c>
      <c r="S174" s="78"/>
      <c r="T174" s="113">
        <f>U112</f>
        <v>38000000</v>
      </c>
      <c r="U174" s="78"/>
      <c r="AL174" s="113">
        <f>AM112</f>
        <v>15000000</v>
      </c>
      <c r="AM174" s="78"/>
      <c r="AN174" s="113">
        <f>AO112</f>
        <v>38000000</v>
      </c>
      <c r="AO174" s="78"/>
      <c r="AP174" s="113">
        <f>AQ112</f>
        <v>49500000</v>
      </c>
      <c r="AQ174" s="78"/>
      <c r="AS174" s="113">
        <f>AT112</f>
        <v>11500000</v>
      </c>
      <c r="AT174" s="78"/>
    </row>
    <row r="175" spans="17:46" hidden="1" outlineLevel="1">
      <c r="Q175" s="109" t="s">
        <v>346</v>
      </c>
      <c r="R175" s="113">
        <f>S115</f>
        <v>1039674901</v>
      </c>
      <c r="S175" s="78"/>
      <c r="T175" s="113">
        <f>U115</f>
        <v>563109691</v>
      </c>
      <c r="U175" s="78"/>
      <c r="AL175" s="113">
        <f>AM115</f>
        <v>15820578</v>
      </c>
      <c r="AM175" s="78"/>
      <c r="AN175" s="113">
        <f>AO115</f>
        <v>563109691</v>
      </c>
      <c r="AO175" s="78"/>
      <c r="AP175" s="113">
        <f>AQ115</f>
        <v>1307811955</v>
      </c>
      <c r="AQ175" s="78"/>
      <c r="AS175" s="113">
        <f>AT115</f>
        <v>744702264</v>
      </c>
      <c r="AT175" s="78"/>
    </row>
    <row r="176" spans="17:46" hidden="1" outlineLevel="1">
      <c r="Q176" s="110" t="s">
        <v>329</v>
      </c>
      <c r="R176" s="114"/>
      <c r="S176" s="79">
        <f>SUM(R177:R180)</f>
        <v>225252824</v>
      </c>
      <c r="T176" s="114"/>
      <c r="U176" s="79">
        <f>SUM(T177:T180)</f>
        <v>689681983</v>
      </c>
      <c r="V176" s="63">
        <f>S120-S176</f>
        <v>0</v>
      </c>
      <c r="W176" s="63">
        <f>U120-U176</f>
        <v>0</v>
      </c>
      <c r="AL176" s="114"/>
      <c r="AM176" s="79">
        <f>SUM(AL177:AL180)</f>
        <v>11707907</v>
      </c>
      <c r="AN176" s="114"/>
      <c r="AO176" s="79">
        <f>SUM(AN177:AN180)</f>
        <v>689681983</v>
      </c>
      <c r="AP176" s="114"/>
      <c r="AQ176" s="79">
        <f>SUM(AP177:AP180)</f>
        <v>1768912331</v>
      </c>
      <c r="AS176" s="114"/>
      <c r="AT176" s="79">
        <f>SUM(AS177:AS180)</f>
        <v>1079230348</v>
      </c>
    </row>
    <row r="177" spans="17:46" hidden="1" outlineLevel="1">
      <c r="Q177" s="109" t="s">
        <v>347</v>
      </c>
      <c r="R177" s="113">
        <f>S121</f>
        <v>54259785</v>
      </c>
      <c r="S177" s="78"/>
      <c r="T177" s="113">
        <f>U121</f>
        <v>673986201</v>
      </c>
      <c r="U177" s="78"/>
      <c r="AL177" s="113">
        <f>AM121</f>
        <v>0</v>
      </c>
      <c r="AM177" s="78"/>
      <c r="AN177" s="113">
        <f>AO121</f>
        <v>673986201</v>
      </c>
      <c r="AO177" s="78"/>
      <c r="AP177" s="113">
        <f>AQ121</f>
        <v>1285735502</v>
      </c>
      <c r="AQ177" s="78"/>
      <c r="AS177" s="113">
        <f>AT121</f>
        <v>611749301</v>
      </c>
      <c r="AT177" s="78"/>
    </row>
    <row r="178" spans="17:46" hidden="1" outlineLevel="1">
      <c r="Q178" s="109" t="s">
        <v>348</v>
      </c>
      <c r="R178" s="113">
        <f>S123</f>
        <v>35001589</v>
      </c>
      <c r="S178" s="78"/>
      <c r="T178" s="113">
        <f>U123</f>
        <v>0</v>
      </c>
      <c r="U178" s="78"/>
      <c r="AL178" s="113">
        <f>AM123</f>
        <v>0</v>
      </c>
      <c r="AM178" s="78"/>
      <c r="AN178" s="113">
        <f>AO123</f>
        <v>0</v>
      </c>
      <c r="AO178" s="78"/>
      <c r="AP178" s="113">
        <f>AQ123</f>
        <v>0</v>
      </c>
      <c r="AQ178" s="78"/>
      <c r="AS178" s="113">
        <f>AT123</f>
        <v>0</v>
      </c>
      <c r="AT178" s="78"/>
    </row>
    <row r="179" spans="17:46" hidden="1" outlineLevel="1">
      <c r="Q179" s="109" t="s">
        <v>349</v>
      </c>
      <c r="R179" s="113">
        <f>S125</f>
        <v>0</v>
      </c>
      <c r="S179" s="78"/>
      <c r="T179" s="113">
        <f>U125</f>
        <v>0</v>
      </c>
      <c r="U179" s="78"/>
      <c r="AL179" s="113">
        <f>AM125</f>
        <v>0</v>
      </c>
      <c r="AM179" s="78"/>
      <c r="AN179" s="113">
        <f>AO125</f>
        <v>0</v>
      </c>
      <c r="AO179" s="78"/>
      <c r="AP179" s="113">
        <f>AQ125</f>
        <v>0</v>
      </c>
      <c r="AQ179" s="78"/>
      <c r="AS179" s="113">
        <f>AT125</f>
        <v>0</v>
      </c>
      <c r="AT179" s="78"/>
    </row>
    <row r="180" spans="17:46" hidden="1" outlineLevel="1">
      <c r="Q180" s="109" t="s">
        <v>350</v>
      </c>
      <c r="R180" s="113">
        <f>S127</f>
        <v>135991450</v>
      </c>
      <c r="S180" s="78"/>
      <c r="T180" s="113">
        <f>U127</f>
        <v>15695782</v>
      </c>
      <c r="U180" s="78"/>
      <c r="AL180" s="113">
        <f>AM127</f>
        <v>11707907</v>
      </c>
      <c r="AM180" s="78"/>
      <c r="AN180" s="113">
        <f>AO127</f>
        <v>15695782</v>
      </c>
      <c r="AO180" s="78"/>
      <c r="AP180" s="113">
        <f>AQ127</f>
        <v>483176829</v>
      </c>
      <c r="AQ180" s="78"/>
      <c r="AS180" s="113">
        <f>AT127</f>
        <v>467481047</v>
      </c>
      <c r="AT180" s="78"/>
    </row>
    <row r="181" spans="17:46" hidden="1" outlineLevel="1">
      <c r="Q181" s="110" t="s">
        <v>330</v>
      </c>
      <c r="R181" s="114"/>
      <c r="S181" s="79">
        <f>S170+S171-S176</f>
        <v>55342335543</v>
      </c>
      <c r="T181" s="114"/>
      <c r="U181" s="79">
        <f>U170+U171-U176</f>
        <v>42791234782</v>
      </c>
      <c r="AL181" s="114"/>
      <c r="AM181" s="79">
        <f>AM170+AM171-AM176</f>
        <v>24292041919</v>
      </c>
      <c r="AN181" s="114"/>
      <c r="AO181" s="79">
        <f>AO170+AO171-AO176</f>
        <v>42791234782</v>
      </c>
      <c r="AP181" s="114"/>
      <c r="AQ181" s="79">
        <f>AQ170+AQ171-AQ176</f>
        <v>51842342394</v>
      </c>
      <c r="AS181" s="114"/>
      <c r="AT181" s="79">
        <f>AT170+AT171-AT176</f>
        <v>9051107612</v>
      </c>
    </row>
    <row r="182" spans="17:46" hidden="1" outlineLevel="1">
      <c r="Q182" s="109" t="s">
        <v>351</v>
      </c>
      <c r="R182" s="113"/>
      <c r="S182" s="118">
        <f>S132</f>
        <v>11928002342</v>
      </c>
      <c r="T182" s="113"/>
      <c r="U182" s="118">
        <f>U132</f>
        <v>10425373897</v>
      </c>
      <c r="AL182" s="113"/>
      <c r="AM182" s="118">
        <f>AM132</f>
        <v>5917264098</v>
      </c>
      <c r="AN182" s="113"/>
      <c r="AO182" s="118">
        <f>AO132</f>
        <v>10425373897</v>
      </c>
      <c r="AP182" s="113"/>
      <c r="AQ182" s="118">
        <f>AQ132</f>
        <v>12224346134</v>
      </c>
      <c r="AS182" s="113"/>
      <c r="AT182" s="118">
        <f>AT132</f>
        <v>1798972237</v>
      </c>
    </row>
    <row r="183" spans="17:46" hidden="1" outlineLevel="1">
      <c r="Q183" s="110" t="s">
        <v>331</v>
      </c>
      <c r="R183" s="114"/>
      <c r="S183" s="79">
        <f>S181-S182</f>
        <v>43414333201</v>
      </c>
      <c r="T183" s="114"/>
      <c r="U183" s="79">
        <f>U181-U182</f>
        <v>32365860885</v>
      </c>
      <c r="V183" s="63">
        <f>S133-S183</f>
        <v>0</v>
      </c>
      <c r="W183" s="63">
        <f>U133-U183</f>
        <v>0</v>
      </c>
      <c r="AL183" s="114"/>
      <c r="AM183" s="79">
        <f>AM181-AM182</f>
        <v>18374777821</v>
      </c>
      <c r="AN183" s="114"/>
      <c r="AO183" s="79">
        <f>AO181-AO182</f>
        <v>32365860885</v>
      </c>
      <c r="AP183" s="114"/>
      <c r="AQ183" s="79">
        <f>AQ181-AQ182</f>
        <v>39617996260</v>
      </c>
      <c r="AS183" s="114"/>
      <c r="AT183" s="79">
        <f>AT181-AT182</f>
        <v>7252135375</v>
      </c>
    </row>
    <row r="184" spans="17:46" hidden="1" outlineLevel="1">
      <c r="Q184" s="110" t="s">
        <v>332</v>
      </c>
      <c r="R184" s="114"/>
      <c r="S184" s="79"/>
      <c r="T184" s="114"/>
      <c r="U184" s="79"/>
      <c r="AL184" s="114"/>
      <c r="AM184" s="79"/>
      <c r="AN184" s="114"/>
      <c r="AO184" s="79"/>
      <c r="AP184" s="114"/>
      <c r="AQ184" s="79"/>
      <c r="AS184" s="114"/>
      <c r="AT184" s="79"/>
    </row>
    <row r="185" spans="17:46" hidden="1" outlineLevel="1">
      <c r="Q185" s="110" t="s">
        <v>333</v>
      </c>
      <c r="R185" s="115"/>
      <c r="S185" s="79">
        <f>S183+S184</f>
        <v>43414333201</v>
      </c>
      <c r="T185" s="115"/>
      <c r="U185" s="79">
        <f>U183+U184</f>
        <v>32365860885</v>
      </c>
      <c r="V185" s="63">
        <f>S139-S185</f>
        <v>0</v>
      </c>
      <c r="W185" s="63">
        <f>U139-U185</f>
        <v>0</v>
      </c>
      <c r="AL185" s="115"/>
      <c r="AM185" s="79">
        <f>AM183+AM184</f>
        <v>18374777821</v>
      </c>
      <c r="AN185" s="115"/>
      <c r="AO185" s="79">
        <f>AO183+AO184</f>
        <v>32365860885</v>
      </c>
      <c r="AP185" s="115"/>
      <c r="AQ185" s="79">
        <f>AQ183+AQ184</f>
        <v>39617996260</v>
      </c>
      <c r="AS185" s="115"/>
      <c r="AT185" s="79">
        <f>AT183+AT184</f>
        <v>7252135375</v>
      </c>
    </row>
    <row r="186" spans="17:46" hidden="1" outlineLevel="1">
      <c r="Q186" s="120" t="s">
        <v>926</v>
      </c>
      <c r="R186" s="121"/>
      <c r="S186" s="118">
        <f>S183</f>
        <v>43414333201</v>
      </c>
      <c r="T186" s="121"/>
      <c r="U186" s="118">
        <f>U183</f>
        <v>32365860885</v>
      </c>
      <c r="AL186" s="115"/>
      <c r="AM186" s="79"/>
      <c r="AN186" s="115"/>
      <c r="AO186" s="79"/>
      <c r="AP186" s="115"/>
      <c r="AQ186" s="79"/>
      <c r="AS186" s="115"/>
      <c r="AT186" s="79"/>
    </row>
    <row r="187" spans="17:46" hidden="1" outlineLevel="1">
      <c r="Q187" s="120" t="s">
        <v>927</v>
      </c>
      <c r="R187" s="121"/>
      <c r="S187" s="118">
        <f>S134</f>
        <v>43414333201</v>
      </c>
      <c r="T187" s="121"/>
      <c r="U187" s="118">
        <f>U186</f>
        <v>32365860885</v>
      </c>
      <c r="AL187" s="115"/>
      <c r="AM187" s="79"/>
      <c r="AN187" s="115"/>
      <c r="AO187" s="79"/>
      <c r="AP187" s="115"/>
      <c r="AQ187" s="79"/>
      <c r="AS187" s="115"/>
      <c r="AT187" s="79"/>
    </row>
    <row r="188" spans="17:46" hidden="1" outlineLevel="1">
      <c r="Q188" s="120" t="s">
        <v>928</v>
      </c>
      <c r="R188" s="121"/>
      <c r="S188" s="118">
        <f>S135</f>
        <v>0</v>
      </c>
      <c r="T188" s="121"/>
      <c r="U188" s="118">
        <v>0</v>
      </c>
      <c r="AL188" s="115"/>
      <c r="AM188" s="79"/>
      <c r="AN188" s="115"/>
      <c r="AO188" s="79"/>
      <c r="AP188" s="115"/>
      <c r="AQ188" s="79"/>
      <c r="AS188" s="115"/>
      <c r="AT188" s="79"/>
    </row>
    <row r="189" spans="17:46" hidden="1" outlineLevel="1">
      <c r="Q189" s="120" t="s">
        <v>929</v>
      </c>
      <c r="R189" s="121"/>
      <c r="S189" s="118">
        <f>S185</f>
        <v>43414333201</v>
      </c>
      <c r="T189" s="121"/>
      <c r="U189" s="118">
        <f>U185</f>
        <v>32365860885</v>
      </c>
      <c r="AL189" s="115"/>
      <c r="AM189" s="79"/>
      <c r="AN189" s="115"/>
      <c r="AO189" s="79"/>
      <c r="AP189" s="115"/>
      <c r="AQ189" s="79"/>
      <c r="AS189" s="115"/>
      <c r="AT189" s="79"/>
    </row>
    <row r="190" spans="17:46" hidden="1" outlineLevel="1">
      <c r="Q190" s="120" t="s">
        <v>930</v>
      </c>
      <c r="R190" s="121"/>
      <c r="S190" s="118">
        <f>S187</f>
        <v>43414333201</v>
      </c>
      <c r="T190" s="121"/>
      <c r="U190" s="118">
        <f>U189</f>
        <v>32365860885</v>
      </c>
      <c r="AL190" s="115"/>
      <c r="AM190" s="79"/>
      <c r="AN190" s="115"/>
      <c r="AO190" s="79"/>
      <c r="AP190" s="115"/>
      <c r="AQ190" s="79"/>
      <c r="AS190" s="115"/>
      <c r="AT190" s="79"/>
    </row>
    <row r="191" spans="17:46" hidden="1" outlineLevel="1">
      <c r="Q191" s="120" t="s">
        <v>931</v>
      </c>
      <c r="R191" s="121"/>
      <c r="S191" s="118">
        <f>S188</f>
        <v>0</v>
      </c>
      <c r="T191" s="121"/>
      <c r="U191" s="118">
        <v>0</v>
      </c>
      <c r="AL191" s="115"/>
      <c r="AM191" s="79"/>
      <c r="AN191" s="115"/>
      <c r="AO191" s="79"/>
      <c r="AP191" s="115"/>
      <c r="AQ191" s="79"/>
      <c r="AS191" s="115"/>
      <c r="AT191" s="79"/>
    </row>
    <row r="192" spans="17:46" hidden="1" outlineLevel="1">
      <c r="Q192" s="109" t="s">
        <v>334</v>
      </c>
      <c r="R192" s="116"/>
      <c r="S192" s="78"/>
      <c r="T192" s="116"/>
      <c r="U192" s="78"/>
      <c r="AL192" s="116"/>
      <c r="AM192" s="78"/>
      <c r="AN192" s="116"/>
      <c r="AO192" s="78"/>
      <c r="AP192" s="116"/>
      <c r="AQ192" s="78"/>
      <c r="AS192" s="116"/>
      <c r="AT192" s="78"/>
    </row>
    <row r="193" spans="17:46" hidden="1" outlineLevel="1">
      <c r="Q193" s="111" t="s">
        <v>335</v>
      </c>
      <c r="R193" s="117"/>
      <c r="S193" s="76"/>
      <c r="T193" s="117"/>
      <c r="U193" s="76"/>
      <c r="AL193" s="117"/>
      <c r="AM193" s="76"/>
      <c r="AN193" s="117"/>
      <c r="AO193" s="76"/>
      <c r="AP193" s="117"/>
      <c r="AQ193" s="76"/>
      <c r="AS193" s="117"/>
      <c r="AT193" s="76"/>
    </row>
    <row r="194" spans="17:46" hidden="1" outlineLevel="1">
      <c r="R194" s="2"/>
      <c r="S194" s="2"/>
      <c r="T194" s="2"/>
      <c r="U194" s="2"/>
    </row>
    <row r="195" spans="17:46" hidden="1" outlineLevel="1"/>
    <row r="196" spans="17:46" hidden="1" outlineLevel="1"/>
    <row r="197" spans="17:46" hidden="1" outlineLevel="1"/>
    <row r="198" spans="17:46" hidden="1" outlineLevel="1"/>
    <row r="199" spans="17:46" hidden="1" outlineLevel="1"/>
    <row r="200" spans="17:46" collapsed="1"/>
  </sheetData>
  <sheetProtection algorithmName="SHA-512" hashValue="FQkKk8QPt0jY/Iv0e4QapsbJ2dfRDUj6DGRp9c5YS9FmkeG9LQtoYaLK+cKjFook4E/FSBYACEBZygOAWnujcQ==" saltValue="EVmb36eOH6b0kAQiQ0YQ6w==" spinCount="100000" sheet="1" objects="1" scenarios="1"/>
  <mergeCells count="18">
    <mergeCell ref="AS150:AT150"/>
    <mergeCell ref="AE7:AK7"/>
    <mergeCell ref="AL7:AM7"/>
    <mergeCell ref="AN7:AO7"/>
    <mergeCell ref="AP7:AQ7"/>
    <mergeCell ref="AS7:AT7"/>
    <mergeCell ref="R150:S150"/>
    <mergeCell ref="T150:U150"/>
    <mergeCell ref="AL150:AM150"/>
    <mergeCell ref="AN150:AO150"/>
    <mergeCell ref="AP150:AQ150"/>
    <mergeCell ref="K2:U2"/>
    <mergeCell ref="K4:U4"/>
    <mergeCell ref="K5:U5"/>
    <mergeCell ref="B7:H7"/>
    <mergeCell ref="K7:Q7"/>
    <mergeCell ref="R7:S7"/>
    <mergeCell ref="T7:U7"/>
  </mergeCells>
  <phoneticPr fontId="54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8" fitToHeight="0" orientation="portrait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4</vt:i4>
      </vt:variant>
    </vt:vector>
  </HeadingPairs>
  <TitlesOfParts>
    <vt:vector size="6" baseType="lpstr">
      <vt:lpstr>재무상태표</vt:lpstr>
      <vt:lpstr>손익계산서</vt:lpstr>
      <vt:lpstr>손익계산서!Print_Area</vt:lpstr>
      <vt:lpstr>재무상태표!Print_Area</vt:lpstr>
      <vt:lpstr>손익계산서!Print_Titles</vt:lpstr>
      <vt:lpstr>재무상태표!Print_Titles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김백일</dc:creator>
  <cp:lastModifiedBy>eb-PC-1198</cp:lastModifiedBy>
  <cp:lastPrinted>2020-05-09T03:27:40Z</cp:lastPrinted>
  <dcterms:created xsi:type="dcterms:W3CDTF">2011-07-11T07:26:36Z</dcterms:created>
  <dcterms:modified xsi:type="dcterms:W3CDTF">2020-08-12T05:01:50Z</dcterms:modified>
</cp:coreProperties>
</file>