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tk\Desktop\홈페이지\재무제표\"/>
    </mc:Choice>
  </mc:AlternateContent>
  <bookViews>
    <workbookView xWindow="360" yWindow="270" windowWidth="14940" windowHeight="9150"/>
  </bookViews>
  <sheets>
    <sheet name="대차대조표" sheetId="2" r:id="rId1"/>
    <sheet name="손익계산서" sheetId="3" r:id="rId2"/>
  </sheets>
  <calcPr calcId="152511"/>
</workbook>
</file>

<file path=xl/calcChain.xml><?xml version="1.0" encoding="utf-8"?>
<calcChain xmlns="http://schemas.openxmlformats.org/spreadsheetml/2006/main">
  <c r="D144" i="2" l="1"/>
  <c r="C144" i="2"/>
  <c r="D139" i="2"/>
  <c r="C139" i="2"/>
  <c r="D136" i="2"/>
  <c r="C136" i="2"/>
  <c r="D131" i="2"/>
  <c r="C131" i="2"/>
  <c r="D129" i="2"/>
  <c r="D148" i="2" s="1"/>
  <c r="C129" i="2"/>
  <c r="C148" i="2" s="1"/>
  <c r="D113" i="2"/>
  <c r="C113" i="2"/>
  <c r="D110" i="2"/>
  <c r="D105" i="2" s="1"/>
  <c r="C110" i="2"/>
  <c r="C105" i="2" s="1"/>
  <c r="D97" i="2"/>
  <c r="D96" i="2" s="1"/>
  <c r="D127" i="2" s="1"/>
  <c r="D149" i="2" s="1"/>
  <c r="C97" i="2"/>
  <c r="C96" i="2" s="1"/>
  <c r="C127" i="2" s="1"/>
  <c r="C149" i="2" s="1"/>
  <c r="D11" i="2"/>
  <c r="C11" i="2"/>
  <c r="D77" i="2"/>
  <c r="C77" i="2"/>
  <c r="D72" i="2"/>
  <c r="D71" i="2" s="1"/>
  <c r="C72" i="2"/>
  <c r="C71" i="2" s="1"/>
  <c r="D64" i="2"/>
  <c r="C64" i="2"/>
  <c r="D51" i="2"/>
  <c r="D49" i="2" s="1"/>
  <c r="C51" i="2"/>
  <c r="C49" i="2" s="1"/>
  <c r="D46" i="2"/>
  <c r="C46" i="2"/>
  <c r="D41" i="2"/>
  <c r="C41" i="2"/>
  <c r="D32" i="2"/>
  <c r="D31" i="2" s="1"/>
  <c r="C32" i="2"/>
  <c r="C31" i="2" s="1"/>
  <c r="D22" i="2"/>
  <c r="C22" i="2"/>
  <c r="D20" i="2"/>
  <c r="D18" i="2" s="1"/>
  <c r="D10" i="2" s="1"/>
  <c r="C20" i="2"/>
  <c r="C18" i="2" s="1"/>
  <c r="C10" i="2" s="1"/>
  <c r="C94" i="2" s="1"/>
  <c r="D93" i="3"/>
  <c r="C93" i="3"/>
  <c r="D81" i="3"/>
  <c r="C81" i="3"/>
  <c r="D71" i="3"/>
  <c r="C71" i="3"/>
  <c r="D67" i="3"/>
  <c r="C67" i="3"/>
  <c r="D61" i="3"/>
  <c r="C61" i="3"/>
  <c r="D55" i="3"/>
  <c r="D54" i="3" s="1"/>
  <c r="C55" i="3"/>
  <c r="C54" i="3" s="1"/>
  <c r="D50" i="3"/>
  <c r="C50" i="3"/>
  <c r="D46" i="3"/>
  <c r="C46" i="3"/>
  <c r="D44" i="3"/>
  <c r="C44" i="3"/>
  <c r="D29" i="3"/>
  <c r="C29" i="3"/>
  <c r="D25" i="3"/>
  <c r="C25" i="3"/>
  <c r="D19" i="3"/>
  <c r="C19" i="3"/>
  <c r="D11" i="3"/>
  <c r="D10" i="3" s="1"/>
  <c r="D87" i="3" s="1"/>
  <c r="D98" i="3" s="1"/>
  <c r="D100" i="3" s="1"/>
  <c r="C11" i="3"/>
  <c r="C10" i="3" s="1"/>
  <c r="C87" i="3" l="1"/>
  <c r="C98" i="3" s="1"/>
  <c r="C100" i="3" s="1"/>
  <c r="D94" i="2"/>
</calcChain>
</file>

<file path=xl/sharedStrings.xml><?xml version="1.0" encoding="utf-8"?>
<sst xmlns="http://schemas.openxmlformats.org/spreadsheetml/2006/main" count="308" uniqueCount="248">
  <si>
    <t> </t>
  </si>
  <si>
    <t>대차대조표</t>
  </si>
  <si>
    <t> (단위 : 원)</t>
  </si>
  <si>
    <t>과    목</t>
  </si>
  <si>
    <t>제12기</t>
  </si>
  <si>
    <t>제11기</t>
  </si>
  <si>
    <t>자산</t>
  </si>
  <si>
    <t>Ⅰ.현금및예치금</t>
  </si>
  <si>
    <t>   (1)현금및현금성자산</t>
  </si>
  <si>
    <t>      2.정기예금</t>
  </si>
  <si>
    <t>      3.보통예금</t>
  </si>
  <si>
    <t>      4.당좌예금</t>
  </si>
  <si>
    <t>   (2)예치금</t>
  </si>
  <si>
    <t>      1.청약예치금</t>
  </si>
  <si>
    <t>      4.대차거래이행보증금</t>
  </si>
  <si>
    <t>      5.선물,옵션거래예치금</t>
  </si>
  <si>
    <t>      6.선물,옵션매매증거금</t>
  </si>
  <si>
    <t>      7.유통금융차주담보금</t>
  </si>
  <si>
    <t>      8.유통금융담보금</t>
  </si>
  <si>
    <t>      9.기타예치금</t>
  </si>
  <si>
    <t>Ⅱ.유가증권</t>
  </si>
  <si>
    <t>   (1)단기매매증권</t>
  </si>
  <si>
    <t>      1.주식</t>
  </si>
  <si>
    <t>      2.신주인수권</t>
  </si>
  <si>
    <t>      3.국공채</t>
  </si>
  <si>
    <t>      4.특수채</t>
  </si>
  <si>
    <t>      5.회사채</t>
  </si>
  <si>
    <t>   (2)매도가능증권</t>
  </si>
  <si>
    <t>      2.국공채</t>
  </si>
  <si>
    <t>      3.출자금</t>
  </si>
  <si>
    <t>Ⅲ.파생상품</t>
  </si>
  <si>
    <t>   (1)매수옵션</t>
  </si>
  <si>
    <t>   (2)파생상품자산</t>
  </si>
  <si>
    <t>Ⅳ.대출채권</t>
  </si>
  <si>
    <t>   (1)콜론</t>
  </si>
  <si>
    <t>   (2)신용공여금</t>
  </si>
  <si>
    <t>      1.신용거래융자금</t>
  </si>
  <si>
    <t>      2.증권담보대출금</t>
  </si>
  <si>
    <t>   (3)환매조건부채권매수</t>
  </si>
  <si>
    <t>   (4)대여금</t>
  </si>
  <si>
    <t>Ⅴ.유형자산</t>
  </si>
  <si>
    <t>   (1)차량운반구</t>
  </si>
  <si>
    <t>   (2)기구비품</t>
  </si>
  <si>
    <t>   (3)기타유형자산</t>
  </si>
  <si>
    <t>Ⅵ.기타자산</t>
  </si>
  <si>
    <t>   (1)미수금</t>
  </si>
  <si>
    <t>      1.자기매매미수금</t>
  </si>
  <si>
    <t>      2.증권위탁매매미수금</t>
  </si>
  <si>
    <t>      3.기타미수금</t>
  </si>
  <si>
    <t>   (2)미수수익</t>
  </si>
  <si>
    <t>      1.미수수수료</t>
  </si>
  <si>
    <t>      2.미수채권이자</t>
  </si>
  <si>
    <t>      3.미수신용거래융자이자</t>
  </si>
  <si>
    <t>      4.미수증권담보대출이자</t>
  </si>
  <si>
    <t>      5.미수배당금</t>
  </si>
  <si>
    <t>      6.기타미수수익</t>
  </si>
  <si>
    <t>   (3)선급금</t>
  </si>
  <si>
    <t>   (4)선급비용</t>
  </si>
  <si>
    <t>   (5)선급제세</t>
  </si>
  <si>
    <t>   (6)보증금</t>
  </si>
  <si>
    <t>   (7)손해배상공동기금</t>
  </si>
  <si>
    <t>   (8)무형자산</t>
  </si>
  <si>
    <t>   (9)이연법인세자산</t>
  </si>
  <si>
    <t>   (10)기타투자자산</t>
  </si>
  <si>
    <t>   (11)미회수채권</t>
  </si>
  <si>
    <t>자산총계</t>
  </si>
  <si>
    <t>부채</t>
  </si>
  <si>
    <t>Ⅰ.예수부채</t>
  </si>
  <si>
    <t>   (1)고객예수금</t>
  </si>
  <si>
    <t>      1.위탁자예수금</t>
  </si>
  <si>
    <t>      2.선물,옵션거래예수금</t>
  </si>
  <si>
    <t>      3.청약자예수금</t>
  </si>
  <si>
    <t>      4.수익자예수금</t>
  </si>
  <si>
    <t>      5.기타예수금</t>
  </si>
  <si>
    <t>   (2)수입담보금</t>
  </si>
  <si>
    <t>   (3)고객마일리지예수금</t>
  </si>
  <si>
    <t>Ⅱ.차입부채</t>
  </si>
  <si>
    <t>   (1)콜머니</t>
  </si>
  <si>
    <t>   (2)단기차입금</t>
  </si>
  <si>
    <t>   (3)환매조건부채권매도</t>
  </si>
  <si>
    <t>   (4)매도유가증권</t>
  </si>
  <si>
    <t>   (5)파생상품</t>
  </si>
  <si>
    <t>      1.매도옵션</t>
  </si>
  <si>
    <t>      2.파생상품부채</t>
  </si>
  <si>
    <t>Ⅲ.기타부채</t>
  </si>
  <si>
    <t>   (1)퇴직급여충당부채</t>
  </si>
  <si>
    <t>   (2)미지급법인세</t>
  </si>
  <si>
    <t>   (3)미지급금</t>
  </si>
  <si>
    <t>   (4)미지급비용</t>
  </si>
  <si>
    <t>   (5)선수수익</t>
  </si>
  <si>
    <t>   (6)제세금예수금</t>
  </si>
  <si>
    <t>   (7)이연법인세부채</t>
  </si>
  <si>
    <t>   (8)기타충당금</t>
  </si>
  <si>
    <t>   (9)미지급채무</t>
  </si>
  <si>
    <t>   (10)기타</t>
  </si>
  <si>
    <t>부채총계</t>
  </si>
  <si>
    <t>자본</t>
  </si>
  <si>
    <t>Ⅰ.자본금</t>
  </si>
  <si>
    <t>   (1)보통주자본금</t>
  </si>
  <si>
    <t>Ⅱ.자본잉여금</t>
  </si>
  <si>
    <t>   (1)주식발행초과금</t>
  </si>
  <si>
    <t>   (2)자기주식처분이익</t>
  </si>
  <si>
    <t>   (3)기타자본잉여금</t>
  </si>
  <si>
    <t>Ⅲ.자본조정</t>
  </si>
  <si>
    <t>   (1)자기주식</t>
  </si>
  <si>
    <t>   (2)주식선택권</t>
  </si>
  <si>
    <t>Ⅳ.기타포괄손익누계액</t>
  </si>
  <si>
    <t>   (1)매도가능증권평가이익</t>
  </si>
  <si>
    <t>   (2)재평가잉여금</t>
  </si>
  <si>
    <t>   (3)외화환산평가이익</t>
  </si>
  <si>
    <t>   (4)외화환산평가손실</t>
  </si>
  <si>
    <t>Ⅴ.이익잉여금(결손금)</t>
  </si>
  <si>
    <t>   (1)선물거래책임준비금</t>
  </si>
  <si>
    <t>   (2)전자금융사고배상준비금</t>
  </si>
  <si>
    <t>   (3)미처분이익잉여금(미처리결손금)</t>
  </si>
  <si>
    <t>자본총계</t>
  </si>
  <si>
    <t>부채와자본총계</t>
  </si>
  <si>
    <t>손익계산서</t>
  </si>
  <si>
    <t>Ⅰ.영업수익</t>
  </si>
  <si>
    <t>   1.수수료수익</t>
  </si>
  <si>
    <t>      가.수탁수수료</t>
  </si>
  <si>
    <t>      나.인수 및 주선수수료</t>
  </si>
  <si>
    <t>      다.사채모집수탁수수료</t>
  </si>
  <si>
    <t>      라.수익증권취급수수료</t>
  </si>
  <si>
    <t>      마.자문수수료</t>
  </si>
  <si>
    <t>      바.어음지급보증료</t>
  </si>
  <si>
    <t>      사.기타</t>
  </si>
  <si>
    <t>   2.유가증권평가및처분이익</t>
  </si>
  <si>
    <t>      가.단기매매증권매매이익</t>
  </si>
  <si>
    <t>      나.단기매매증권평가이익</t>
  </si>
  <si>
    <t>      다.매도가능증권처분이익</t>
  </si>
  <si>
    <t>      라.매도유가증권평가이익</t>
  </si>
  <si>
    <t>      마.신종증권거래이익</t>
  </si>
  <si>
    <t>   3.파생상품거래이익</t>
  </si>
  <si>
    <t>      가.선물거래이익</t>
  </si>
  <si>
    <t>      나.장내옵션거래이익</t>
  </si>
  <si>
    <t>      다.장외파생상품거래이익</t>
  </si>
  <si>
    <t>   4.이자수익</t>
  </si>
  <si>
    <t>      가.신용거래융자이자</t>
  </si>
  <si>
    <t>      나.대출금이자</t>
  </si>
  <si>
    <t>      다.매입대출채권이자</t>
  </si>
  <si>
    <t>      라.채권이자</t>
  </si>
  <si>
    <t>      마.차주매각대금이용료</t>
  </si>
  <si>
    <t>      바.기업융통어음이자</t>
  </si>
  <si>
    <t>      사.증금예치금이자</t>
  </si>
  <si>
    <t>      아.양도성예금증서이자</t>
  </si>
  <si>
    <t>      자.콜론이자</t>
  </si>
  <si>
    <t>      차.환매조건부채권매수이자</t>
  </si>
  <si>
    <t>      카.양도성예금증서거래이익</t>
  </si>
  <si>
    <t>      타.예금이자</t>
  </si>
  <si>
    <t>      파.미수금이자</t>
  </si>
  <si>
    <t>      하.기타이자</t>
  </si>
  <si>
    <t>   5.대출채권평가및처분이익</t>
  </si>
  <si>
    <t>      가.대손충당금환입</t>
  </si>
  <si>
    <t>   6.외환거래이익</t>
  </si>
  <si>
    <t>      가.외환차익</t>
  </si>
  <si>
    <t>      나.외화환산이익</t>
  </si>
  <si>
    <t>   7.배당금수익</t>
  </si>
  <si>
    <t>   8.기타영업수익</t>
  </si>
  <si>
    <t>      가.별도예치금평가이익</t>
  </si>
  <si>
    <t>      나.기타영업잡수익</t>
  </si>
  <si>
    <t>      다.기타대손충당금환입</t>
  </si>
  <si>
    <t>Ⅱ.영업비용</t>
  </si>
  <si>
    <t>   1.수수료비용</t>
  </si>
  <si>
    <t>      가.매매수수료</t>
  </si>
  <si>
    <t>      나.투자상담사수수료</t>
  </si>
  <si>
    <t>      다.투자자문수수료</t>
  </si>
  <si>
    <t>      라.투자일임수수료</t>
  </si>
  <si>
    <t>      마.기타수수료비용</t>
  </si>
  <si>
    <t>   2.유가증권평가및처분손실</t>
  </si>
  <si>
    <t>      가.단기매매증권매매손실</t>
  </si>
  <si>
    <t>      나.단기매매증권평가손실</t>
  </si>
  <si>
    <t>      다.매도가능증권처분손실</t>
  </si>
  <si>
    <t>      라.매도유가증권평가손실</t>
  </si>
  <si>
    <t>      마.신종증권거래손실</t>
  </si>
  <si>
    <t>   3.파생상품거래손실</t>
  </si>
  <si>
    <t>      가.선물거래손실</t>
  </si>
  <si>
    <t>      나.장내옵션거래손실</t>
  </si>
  <si>
    <t>      다.장외파생상품거래손실</t>
  </si>
  <si>
    <t>   4.이자비용</t>
  </si>
  <si>
    <t>      가.증금차입금이자</t>
  </si>
  <si>
    <t>      나.은행차입금이자</t>
  </si>
  <si>
    <t>      다.기타차입금이자</t>
  </si>
  <si>
    <t>      라.대주매각대금이용료</t>
  </si>
  <si>
    <t>      마.고객예탁금이용료</t>
  </si>
  <si>
    <t>      바.환매조건부채권매도이자</t>
  </si>
  <si>
    <t>      사.콜머니이자</t>
  </si>
  <si>
    <t>      아.양도성예금증서거래손실</t>
  </si>
  <si>
    <t>      자.기타</t>
  </si>
  <si>
    <t>   5.대출채권평가및처분손실</t>
  </si>
  <si>
    <t>      가.대손상각비</t>
  </si>
  <si>
    <t>   6.외환거래손실</t>
  </si>
  <si>
    <t>      가.외환차손</t>
  </si>
  <si>
    <t>      나.외화환산손실</t>
  </si>
  <si>
    <t>   7.판매비와관리비</t>
  </si>
  <si>
    <t>Ⅲ.영업이익(손실)</t>
  </si>
  <si>
    <t>Ⅳ.영업외수익</t>
  </si>
  <si>
    <t>   1.유형자산처분이익</t>
  </si>
  <si>
    <t>   2.기타자산처분이익</t>
  </si>
  <si>
    <t>   3.임대료수익</t>
  </si>
  <si>
    <t>   4.기타영업외수익</t>
  </si>
  <si>
    <t>Ⅴ.영업외비용</t>
  </si>
  <si>
    <t>   1.전기오류수정손실</t>
  </si>
  <si>
    <t>   2.유형자산처분손실</t>
  </si>
  <si>
    <t>   3.기부금</t>
  </si>
  <si>
    <t>   4.기타영업외비용</t>
  </si>
  <si>
    <t>Ⅵ.법인세비용차감전순이익(손실)</t>
  </si>
  <si>
    <t>Ⅶ.법인세비용</t>
  </si>
  <si>
    <t>Ⅷ.당기순이익(손실)</t>
  </si>
  <si>
    <t>Ⅸ.주당손익</t>
  </si>
  <si>
    <t>   1.기본주당순이익(손실)</t>
  </si>
  <si>
    <t>819원</t>
  </si>
  <si>
    <t>742원</t>
  </si>
  <si>
    <t>   2.희석주당순이익(손실)</t>
  </si>
  <si>
    <t>   (5)선수금</t>
  </si>
  <si>
    <r>
      <t>   (4)</t>
    </r>
    <r>
      <rPr>
        <sz val="10"/>
        <rFont val="돋움"/>
        <family val="3"/>
        <charset val="129"/>
      </rPr>
      <t>신주청약증거금</t>
    </r>
    <phoneticPr fontId="3" type="noConversion"/>
  </si>
  <si>
    <r>
      <t>   (5)</t>
    </r>
    <r>
      <rPr>
        <sz val="10"/>
        <rFont val="Arial"/>
        <family val="2"/>
      </rPr>
      <t>매입대출채권</t>
    </r>
  </si>
  <si>
    <r>
      <t>   (6)</t>
    </r>
    <r>
      <rPr>
        <sz val="10"/>
        <rFont val="Arial"/>
        <family val="2"/>
      </rPr>
      <t>사모사채</t>
    </r>
  </si>
  <si>
    <r>
      <t xml:space="preserve">         </t>
    </r>
    <r>
      <rPr>
        <sz val="10"/>
        <rFont val="돋움"/>
        <family val="3"/>
        <charset val="129"/>
      </rPr>
      <t>미수금대손충당금</t>
    </r>
    <phoneticPr fontId="3" type="noConversion"/>
  </si>
  <si>
    <r>
      <t xml:space="preserve">         </t>
    </r>
    <r>
      <rPr>
        <sz val="10"/>
        <rFont val="돋움"/>
        <family val="3"/>
        <charset val="129"/>
      </rPr>
      <t>신용공여금대손충당금</t>
    </r>
    <phoneticPr fontId="3" type="noConversion"/>
  </si>
  <si>
    <r>
      <t xml:space="preserve">         </t>
    </r>
    <r>
      <rPr>
        <sz val="10"/>
        <rFont val="돋움"/>
        <family val="3"/>
        <charset val="129"/>
      </rPr>
      <t>대여금대손충당금</t>
    </r>
    <phoneticPr fontId="3" type="noConversion"/>
  </si>
  <si>
    <r>
      <t xml:space="preserve">         </t>
    </r>
    <r>
      <rPr>
        <sz val="10"/>
        <rFont val="돋움"/>
        <family val="3"/>
        <charset val="129"/>
      </rPr>
      <t>매입대출채권대손충당금</t>
    </r>
    <phoneticPr fontId="3" type="noConversion"/>
  </si>
  <si>
    <r>
      <t xml:space="preserve">         </t>
    </r>
    <r>
      <rPr>
        <sz val="10"/>
        <rFont val="돋움"/>
        <family val="3"/>
        <charset val="129"/>
      </rPr>
      <t>사모사채대손충당금</t>
    </r>
    <phoneticPr fontId="3" type="noConversion"/>
  </si>
  <si>
    <r>
      <t xml:space="preserve">         </t>
    </r>
    <r>
      <rPr>
        <sz val="10"/>
        <rFont val="돋움"/>
        <family val="3"/>
        <charset val="129"/>
      </rPr>
      <t>현재가치할인차금</t>
    </r>
    <r>
      <rPr>
        <sz val="10"/>
        <rFont val="Arial"/>
        <family val="2"/>
      </rPr>
      <t>(-)</t>
    </r>
    <phoneticPr fontId="3" type="noConversion"/>
  </si>
  <si>
    <r>
      <t xml:space="preserve">         </t>
    </r>
    <r>
      <rPr>
        <sz val="10"/>
        <rFont val="돋움"/>
        <family val="3"/>
        <charset val="129"/>
      </rPr>
      <t>미수수익대손충당금</t>
    </r>
    <phoneticPr fontId="3" type="noConversion"/>
  </si>
  <si>
    <t>제12기말</t>
    <phoneticPr fontId="3" type="noConversion"/>
  </si>
  <si>
    <t>제11기말</t>
    <phoneticPr fontId="3" type="noConversion"/>
  </si>
  <si>
    <r>
      <t xml:space="preserve">         </t>
    </r>
    <r>
      <rPr>
        <sz val="10"/>
        <rFont val="돋움"/>
        <family val="3"/>
        <charset val="129"/>
      </rPr>
      <t>이연대출부대수익</t>
    </r>
    <r>
      <rPr>
        <sz val="10"/>
        <rFont val="Arial"/>
        <family val="2"/>
      </rPr>
      <t>(-)</t>
    </r>
    <r>
      <rPr>
        <sz val="10"/>
        <rFont val="Arial"/>
        <family val="2"/>
      </rPr>
      <t/>
    </r>
    <phoneticPr fontId="3" type="noConversion"/>
  </si>
  <si>
    <r>
      <t>      1.</t>
    </r>
    <r>
      <rPr>
        <sz val="10"/>
        <rFont val="돋움"/>
        <family val="3"/>
        <charset val="129"/>
      </rPr>
      <t>현금</t>
    </r>
    <phoneticPr fontId="3" type="noConversion"/>
  </si>
  <si>
    <r>
      <t>      </t>
    </r>
    <r>
      <rPr>
        <sz val="10"/>
        <rFont val="돋움"/>
        <family val="3"/>
        <charset val="129"/>
      </rPr>
      <t>감가상각누계액</t>
    </r>
    <phoneticPr fontId="3" type="noConversion"/>
  </si>
  <si>
    <r>
      <t>      (</t>
    </r>
    <r>
      <rPr>
        <sz val="10"/>
        <rFont val="돋움"/>
        <family val="3"/>
        <charset val="129"/>
      </rPr>
      <t>퇴직보험예치금</t>
    </r>
    <r>
      <rPr>
        <sz val="10"/>
        <rFont val="Arial"/>
        <family val="2"/>
      </rPr>
      <t>)(-)</t>
    </r>
    <phoneticPr fontId="3" type="noConversion"/>
  </si>
  <si>
    <r>
      <t>      </t>
    </r>
    <r>
      <rPr>
        <sz val="10"/>
        <rFont val="돋움"/>
        <family val="3"/>
        <charset val="129"/>
      </rPr>
      <t>현재가치할인차금</t>
    </r>
    <phoneticPr fontId="3" type="noConversion"/>
  </si>
  <si>
    <r>
      <t>      5.</t>
    </r>
    <r>
      <rPr>
        <sz val="10"/>
        <rFont val="돋움"/>
        <family val="3"/>
        <charset val="129"/>
      </rPr>
      <t>외화예금</t>
    </r>
    <phoneticPr fontId="3" type="noConversion"/>
  </si>
  <si>
    <r>
      <t>      6.</t>
    </r>
    <r>
      <rPr>
        <sz val="10"/>
        <rFont val="돋움"/>
        <family val="3"/>
        <charset val="129"/>
      </rPr>
      <t>기타</t>
    </r>
    <phoneticPr fontId="3" type="noConversion"/>
  </si>
  <si>
    <r>
      <t>      2.</t>
    </r>
    <r>
      <rPr>
        <sz val="10"/>
        <rFont val="돋움"/>
        <family val="3"/>
        <charset val="129"/>
      </rPr>
      <t>투자자예탁금별도예치금</t>
    </r>
    <r>
      <rPr>
        <sz val="10"/>
        <rFont val="Arial"/>
        <family val="2"/>
      </rPr>
      <t>(</t>
    </r>
    <r>
      <rPr>
        <sz val="10"/>
        <rFont val="돋움"/>
        <family val="3"/>
        <charset val="129"/>
      </rPr>
      <t>예금</t>
    </r>
    <r>
      <rPr>
        <sz val="10"/>
        <rFont val="Arial"/>
        <family val="2"/>
      </rPr>
      <t>)</t>
    </r>
    <phoneticPr fontId="3" type="noConversion"/>
  </si>
  <si>
    <r>
      <t>         </t>
    </r>
    <r>
      <rPr>
        <sz val="10"/>
        <rFont val="돋움"/>
        <family val="3"/>
        <charset val="129"/>
      </rPr>
      <t>집합투자증권투자자예수분</t>
    </r>
    <phoneticPr fontId="3" type="noConversion"/>
  </si>
  <si>
    <r>
      <t>      3.</t>
    </r>
    <r>
      <rPr>
        <sz val="10"/>
        <rFont val="돋움"/>
        <family val="3"/>
        <charset val="129"/>
      </rPr>
      <t>투자자예탁금별도예치금</t>
    </r>
    <r>
      <rPr>
        <sz val="10"/>
        <rFont val="Arial"/>
        <family val="2"/>
      </rPr>
      <t>(</t>
    </r>
    <r>
      <rPr>
        <sz val="10"/>
        <rFont val="돋움"/>
        <family val="3"/>
        <charset val="129"/>
      </rPr>
      <t>신탁</t>
    </r>
    <r>
      <rPr>
        <sz val="10"/>
        <rFont val="Arial"/>
        <family val="2"/>
      </rPr>
      <t>)</t>
    </r>
    <phoneticPr fontId="3" type="noConversion"/>
  </si>
  <si>
    <r>
      <t>         </t>
    </r>
    <r>
      <rPr>
        <sz val="10"/>
        <rFont val="돋움"/>
        <family val="3"/>
        <charset val="129"/>
      </rPr>
      <t>일반예수분</t>
    </r>
    <phoneticPr fontId="3" type="noConversion"/>
  </si>
  <si>
    <r>
      <t>         </t>
    </r>
    <r>
      <rPr>
        <sz val="10"/>
        <rFont val="돋움"/>
        <family val="3"/>
        <charset val="129"/>
      </rPr>
      <t>장내파생상품거래분</t>
    </r>
    <phoneticPr fontId="3" type="noConversion"/>
  </si>
  <si>
    <r>
      <t>      6.</t>
    </r>
    <r>
      <rPr>
        <sz val="10"/>
        <rFont val="돋움"/>
        <family val="3"/>
        <charset val="129"/>
      </rPr>
      <t>집합투자증권</t>
    </r>
    <phoneticPr fontId="3" type="noConversion"/>
  </si>
  <si>
    <r>
      <t>      8.</t>
    </r>
    <r>
      <rPr>
        <sz val="10"/>
        <rFont val="돋움"/>
        <family val="3"/>
        <charset val="129"/>
      </rPr>
      <t>기업어음증권</t>
    </r>
    <phoneticPr fontId="3" type="noConversion"/>
  </si>
  <si>
    <r>
      <t>      7.</t>
    </r>
    <r>
      <rPr>
        <sz val="10"/>
        <rFont val="돋움"/>
        <family val="3"/>
        <charset val="129"/>
      </rPr>
      <t>외화증권</t>
    </r>
    <phoneticPr fontId="3" type="noConversion"/>
  </si>
  <si>
    <r>
      <t>      4.</t>
    </r>
    <r>
      <rPr>
        <sz val="10"/>
        <rFont val="돋움"/>
        <family val="3"/>
        <charset val="129"/>
      </rPr>
      <t>집합투자증권</t>
    </r>
    <phoneticPr fontId="3" type="noConversion"/>
  </si>
  <si>
    <t>이트레이드증권㈜</t>
  </si>
  <si>
    <r>
      <t xml:space="preserve">  </t>
    </r>
    <r>
      <rPr>
        <sz val="10"/>
        <rFont val="돋움"/>
        <family val="3"/>
        <charset val="129"/>
      </rPr>
      <t>제</t>
    </r>
    <r>
      <rPr>
        <sz val="10"/>
        <rFont val="Arial"/>
        <family val="2"/>
      </rPr>
      <t>12</t>
    </r>
    <r>
      <rPr>
        <sz val="10"/>
        <rFont val="돋움"/>
        <family val="3"/>
        <charset val="129"/>
      </rPr>
      <t>기</t>
    </r>
    <r>
      <rPr>
        <sz val="10"/>
        <rFont val="Arial"/>
        <family val="2"/>
      </rPr>
      <t>                2011</t>
    </r>
    <r>
      <rPr>
        <sz val="10"/>
        <rFont val="돋움"/>
        <family val="3"/>
        <charset val="129"/>
      </rPr>
      <t>년</t>
    </r>
    <r>
      <rPr>
        <sz val="10"/>
        <rFont val="Arial"/>
        <family val="2"/>
      </rPr>
      <t>  03</t>
    </r>
    <r>
      <rPr>
        <sz val="10"/>
        <rFont val="돋움"/>
        <family val="3"/>
        <charset val="129"/>
      </rPr>
      <t>월</t>
    </r>
    <r>
      <rPr>
        <sz val="10"/>
        <rFont val="Arial"/>
        <family val="2"/>
      </rPr>
      <t>  31</t>
    </r>
    <r>
      <rPr>
        <sz val="10"/>
        <rFont val="돋움"/>
        <family val="3"/>
        <charset val="129"/>
      </rPr>
      <t>일</t>
    </r>
    <r>
      <rPr>
        <sz val="10"/>
        <rFont val="Arial"/>
        <family val="2"/>
      </rPr>
      <t>  </t>
    </r>
    <r>
      <rPr>
        <sz val="10"/>
        <rFont val="돋움"/>
        <family val="3"/>
        <charset val="129"/>
      </rPr>
      <t>현재</t>
    </r>
    <phoneticPr fontId="3" type="noConversion"/>
  </si>
  <si>
    <r>
      <t xml:space="preserve">  </t>
    </r>
    <r>
      <rPr>
        <sz val="10"/>
        <rFont val="돋움"/>
        <family val="3"/>
        <charset val="129"/>
      </rPr>
      <t>제</t>
    </r>
    <r>
      <rPr>
        <sz val="10"/>
        <rFont val="Arial"/>
        <family val="2"/>
      </rPr>
      <t>11</t>
    </r>
    <r>
      <rPr>
        <sz val="10"/>
        <rFont val="돋움"/>
        <family val="3"/>
        <charset val="129"/>
      </rPr>
      <t>기</t>
    </r>
    <r>
      <rPr>
        <sz val="10"/>
        <rFont val="Arial"/>
        <family val="2"/>
      </rPr>
      <t>                2010</t>
    </r>
    <r>
      <rPr>
        <sz val="10"/>
        <rFont val="돋움"/>
        <family val="3"/>
        <charset val="129"/>
      </rPr>
      <t>년</t>
    </r>
    <r>
      <rPr>
        <sz val="10"/>
        <rFont val="Arial"/>
        <family val="2"/>
      </rPr>
      <t>  03</t>
    </r>
    <r>
      <rPr>
        <sz val="10"/>
        <rFont val="돋움"/>
        <family val="3"/>
        <charset val="129"/>
      </rPr>
      <t>월</t>
    </r>
    <r>
      <rPr>
        <sz val="10"/>
        <rFont val="Arial"/>
        <family val="2"/>
      </rPr>
      <t>  31</t>
    </r>
    <r>
      <rPr>
        <sz val="10"/>
        <rFont val="돋움"/>
        <family val="3"/>
        <charset val="129"/>
      </rPr>
      <t>일</t>
    </r>
    <r>
      <rPr>
        <sz val="10"/>
        <rFont val="Arial"/>
        <family val="2"/>
      </rPr>
      <t>  </t>
    </r>
    <r>
      <rPr>
        <sz val="10"/>
        <rFont val="돋움"/>
        <family val="3"/>
        <charset val="129"/>
      </rPr>
      <t>현재</t>
    </r>
    <phoneticPr fontId="3" type="noConversion"/>
  </si>
  <si>
    <r>
      <t xml:space="preserve">  </t>
    </r>
    <r>
      <rPr>
        <sz val="10"/>
        <rFont val="돋움"/>
        <family val="3"/>
        <charset val="129"/>
      </rPr>
      <t>제</t>
    </r>
    <r>
      <rPr>
        <sz val="10"/>
        <rFont val="Arial"/>
        <family val="2"/>
      </rPr>
      <t>12</t>
    </r>
    <r>
      <rPr>
        <sz val="10"/>
        <rFont val="돋움"/>
        <family val="3"/>
        <charset val="129"/>
      </rPr>
      <t>기</t>
    </r>
    <r>
      <rPr>
        <sz val="10"/>
        <rFont val="Arial"/>
        <family val="2"/>
      </rPr>
      <t>          2010</t>
    </r>
    <r>
      <rPr>
        <sz val="10"/>
        <rFont val="돋움"/>
        <family val="3"/>
        <charset val="129"/>
      </rPr>
      <t>년</t>
    </r>
    <r>
      <rPr>
        <sz val="10"/>
        <rFont val="Arial"/>
        <family val="2"/>
      </rPr>
      <t> 04</t>
    </r>
    <r>
      <rPr>
        <sz val="10"/>
        <rFont val="돋움"/>
        <family val="3"/>
        <charset val="129"/>
      </rPr>
      <t>월</t>
    </r>
    <r>
      <rPr>
        <sz val="10"/>
        <rFont val="Arial"/>
        <family val="2"/>
      </rPr>
      <t> 01</t>
    </r>
    <r>
      <rPr>
        <sz val="10"/>
        <rFont val="돋움"/>
        <family val="3"/>
        <charset val="129"/>
      </rPr>
      <t>일</t>
    </r>
    <r>
      <rPr>
        <sz val="10"/>
        <rFont val="Arial"/>
        <family val="2"/>
      </rPr>
      <t> </t>
    </r>
    <r>
      <rPr>
        <sz val="10"/>
        <rFont val="돋움"/>
        <family val="3"/>
        <charset val="129"/>
      </rPr>
      <t>부터</t>
    </r>
    <r>
      <rPr>
        <sz val="10"/>
        <rFont val="Arial"/>
        <family val="2"/>
      </rPr>
      <t>  2011</t>
    </r>
    <r>
      <rPr>
        <sz val="10"/>
        <rFont val="돋움"/>
        <family val="3"/>
        <charset val="129"/>
      </rPr>
      <t>년</t>
    </r>
    <r>
      <rPr>
        <sz val="10"/>
        <rFont val="Arial"/>
        <family val="2"/>
      </rPr>
      <t> 03</t>
    </r>
    <r>
      <rPr>
        <sz val="10"/>
        <rFont val="돋움"/>
        <family val="3"/>
        <charset val="129"/>
      </rPr>
      <t>월</t>
    </r>
    <r>
      <rPr>
        <sz val="10"/>
        <rFont val="Arial"/>
        <family val="2"/>
      </rPr>
      <t> 31</t>
    </r>
    <r>
      <rPr>
        <sz val="10"/>
        <rFont val="돋움"/>
        <family val="3"/>
        <charset val="129"/>
      </rPr>
      <t>일</t>
    </r>
    <r>
      <rPr>
        <sz val="10"/>
        <rFont val="Arial"/>
        <family val="2"/>
      </rPr>
      <t> </t>
    </r>
    <r>
      <rPr>
        <sz val="10"/>
        <rFont val="돋움"/>
        <family val="3"/>
        <charset val="129"/>
      </rPr>
      <t>까지</t>
    </r>
    <phoneticPr fontId="3" type="noConversion"/>
  </si>
  <si>
    <r>
      <t xml:space="preserve">  </t>
    </r>
    <r>
      <rPr>
        <sz val="10"/>
        <rFont val="돋움"/>
        <family val="3"/>
        <charset val="129"/>
      </rPr>
      <t>제</t>
    </r>
    <r>
      <rPr>
        <sz val="10"/>
        <rFont val="Arial"/>
        <family val="2"/>
      </rPr>
      <t>11</t>
    </r>
    <r>
      <rPr>
        <sz val="10"/>
        <rFont val="돋움"/>
        <family val="3"/>
        <charset val="129"/>
      </rPr>
      <t>기</t>
    </r>
    <r>
      <rPr>
        <sz val="10"/>
        <rFont val="Arial"/>
        <family val="2"/>
      </rPr>
      <t>          2009</t>
    </r>
    <r>
      <rPr>
        <sz val="10"/>
        <rFont val="돋움"/>
        <family val="3"/>
        <charset val="129"/>
      </rPr>
      <t>년</t>
    </r>
    <r>
      <rPr>
        <sz val="10"/>
        <rFont val="Arial"/>
        <family val="2"/>
      </rPr>
      <t> 04</t>
    </r>
    <r>
      <rPr>
        <sz val="10"/>
        <rFont val="돋움"/>
        <family val="3"/>
        <charset val="129"/>
      </rPr>
      <t>월</t>
    </r>
    <r>
      <rPr>
        <sz val="10"/>
        <rFont val="Arial"/>
        <family val="2"/>
      </rPr>
      <t> 01</t>
    </r>
    <r>
      <rPr>
        <sz val="10"/>
        <rFont val="돋움"/>
        <family val="3"/>
        <charset val="129"/>
      </rPr>
      <t>일</t>
    </r>
    <r>
      <rPr>
        <sz val="10"/>
        <rFont val="Arial"/>
        <family val="2"/>
      </rPr>
      <t> </t>
    </r>
    <r>
      <rPr>
        <sz val="10"/>
        <rFont val="돋움"/>
        <family val="3"/>
        <charset val="129"/>
      </rPr>
      <t>부터</t>
    </r>
    <r>
      <rPr>
        <sz val="10"/>
        <rFont val="Arial"/>
        <family val="2"/>
      </rPr>
      <t>  2010</t>
    </r>
    <r>
      <rPr>
        <sz val="10"/>
        <rFont val="돋움"/>
        <family val="3"/>
        <charset val="129"/>
      </rPr>
      <t>년</t>
    </r>
    <r>
      <rPr>
        <sz val="10"/>
        <rFont val="Arial"/>
        <family val="2"/>
      </rPr>
      <t> 03</t>
    </r>
    <r>
      <rPr>
        <sz val="10"/>
        <rFont val="돋움"/>
        <family val="3"/>
        <charset val="129"/>
      </rPr>
      <t>월</t>
    </r>
    <r>
      <rPr>
        <sz val="10"/>
        <rFont val="Arial"/>
        <family val="2"/>
      </rPr>
      <t> 31</t>
    </r>
    <r>
      <rPr>
        <sz val="10"/>
        <rFont val="돋움"/>
        <family val="3"/>
        <charset val="129"/>
      </rPr>
      <t>일</t>
    </r>
    <r>
      <rPr>
        <sz val="10"/>
        <rFont val="Arial"/>
        <family val="2"/>
      </rPr>
      <t> </t>
    </r>
    <r>
      <rPr>
        <sz val="10"/>
        <rFont val="돋움"/>
        <family val="3"/>
        <charset val="129"/>
      </rPr>
      <t>까지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</si>
</sst>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5" x14ac:knownFonts="1">
    <font>
      <sz val="10"/>
      <name val="Arial"/>
      <family val="2"/>
    </font>
    <font>
      <b/>
      <sz val="16"/>
      <name val="돋움"/>
      <family val="3"/>
      <charset val="129"/>
    </font>
    <font>
      <b/>
      <sz val="10"/>
      <name val="돋움"/>
      <family val="3"/>
      <charset val="129"/>
    </font>
    <font>
      <sz val="8"/>
      <name val="돋움"/>
      <family val="3"/>
      <charset val="129"/>
    </font>
    <font>
      <sz val="10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" xfId="0" applyFill="1" applyBorder="1"/>
    <xf numFmtId="0" fontId="0" fillId="0" borderId="0" xfId="0" applyFill="1"/>
    <xf numFmtId="0" fontId="2" fillId="2" borderId="1" xfId="0" applyFont="1" applyFill="1" applyBorder="1" applyAlignment="1">
      <alignment horizontal="center"/>
    </xf>
    <xf numFmtId="176" fontId="0" fillId="0" borderId="0" xfId="0" applyNumberFormat="1"/>
    <xf numFmtId="176" fontId="0" fillId="0" borderId="1" xfId="0" applyNumberFormat="1" applyFill="1" applyBorder="1"/>
    <xf numFmtId="0" fontId="0" fillId="0" borderId="0" xfId="0" applyFill="1" applyBorder="1"/>
    <xf numFmtId="176" fontId="0" fillId="0" borderId="1" xfId="0" applyNumberFormat="1" applyFill="1" applyBorder="1" applyAlignment="1">
      <alignment horizontal="right"/>
    </xf>
    <xf numFmtId="0" fontId="0" fillId="0" borderId="1" xfId="0" applyFont="1" applyFill="1" applyBorder="1"/>
    <xf numFmtId="176" fontId="0" fillId="0" borderId="1" xfId="0" applyNumberFormat="1" applyFont="1" applyFill="1" applyBorder="1"/>
    <xf numFmtId="0" fontId="0" fillId="0" borderId="0" xfId="0" applyFont="1" applyFill="1"/>
    <xf numFmtId="176" fontId="0" fillId="0" borderId="0" xfId="0" applyNumberFormat="1" applyFill="1"/>
    <xf numFmtId="176" fontId="0" fillId="0" borderId="0" xfId="0" applyNumberFormat="1" applyAlignment="1">
      <alignment horizontal="right"/>
    </xf>
    <xf numFmtId="0" fontId="2" fillId="2" borderId="1" xfId="0" applyFont="1" applyFill="1" applyBorder="1" applyAlignment="1">
      <alignment horizont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2:D189"/>
  <sheetViews>
    <sheetView tabSelected="1" zoomScaleNormal="100" workbookViewId="0"/>
  </sheetViews>
  <sheetFormatPr defaultRowHeight="12.75" x14ac:dyDescent="0.2"/>
  <cols>
    <col min="2" max="2" width="46" bestFit="1" customWidth="1"/>
    <col min="3" max="4" width="27.5703125" customWidth="1"/>
  </cols>
  <sheetData>
    <row r="2" spans="2:4" ht="20.25" x14ac:dyDescent="0.25">
      <c r="B2" s="1" t="s">
        <v>1</v>
      </c>
    </row>
    <row r="4" spans="2:4" x14ac:dyDescent="0.2">
      <c r="B4" t="s">
        <v>244</v>
      </c>
    </row>
    <row r="5" spans="2:4" x14ac:dyDescent="0.2">
      <c r="B5" t="s">
        <v>245</v>
      </c>
    </row>
    <row r="7" spans="2:4" x14ac:dyDescent="0.2">
      <c r="B7" t="s">
        <v>243</v>
      </c>
      <c r="C7" s="7"/>
      <c r="D7" s="15" t="s">
        <v>2</v>
      </c>
    </row>
    <row r="8" spans="2:4" x14ac:dyDescent="0.2">
      <c r="B8" s="16" t="s">
        <v>3</v>
      </c>
      <c r="C8" s="16" t="s">
        <v>225</v>
      </c>
      <c r="D8" s="16" t="s">
        <v>226</v>
      </c>
    </row>
    <row r="9" spans="2:4" s="5" customFormat="1" x14ac:dyDescent="0.2">
      <c r="B9" s="4" t="s">
        <v>6</v>
      </c>
      <c r="C9" s="8" t="s">
        <v>0</v>
      </c>
      <c r="D9" s="8" t="s">
        <v>0</v>
      </c>
    </row>
    <row r="10" spans="2:4" s="5" customFormat="1" x14ac:dyDescent="0.2">
      <c r="B10" s="4" t="s">
        <v>7</v>
      </c>
      <c r="C10" s="8">
        <f>C11+C18</f>
        <v>471975862913</v>
      </c>
      <c r="D10" s="8">
        <f t="shared" ref="D10" si="0">D11+D18</f>
        <v>546839982605</v>
      </c>
    </row>
    <row r="11" spans="2:4" s="5" customFormat="1" x14ac:dyDescent="0.2">
      <c r="B11" s="4" t="s">
        <v>8</v>
      </c>
      <c r="C11" s="8">
        <f>SUM(C12:C17)</f>
        <v>94301891268</v>
      </c>
      <c r="D11" s="8">
        <f t="shared" ref="D11" si="1">SUM(D12:D17)</f>
        <v>189997916910</v>
      </c>
    </row>
    <row r="12" spans="2:4" s="5" customFormat="1" x14ac:dyDescent="0.2">
      <c r="B12" s="4" t="s">
        <v>228</v>
      </c>
      <c r="C12" s="8">
        <v>1519840</v>
      </c>
      <c r="D12" s="8">
        <v>1321200</v>
      </c>
    </row>
    <row r="13" spans="2:4" s="5" customFormat="1" x14ac:dyDescent="0.2">
      <c r="B13" s="4" t="s">
        <v>9</v>
      </c>
      <c r="C13" s="8">
        <v>1860000000</v>
      </c>
      <c r="D13" s="8">
        <v>11860000000</v>
      </c>
    </row>
    <row r="14" spans="2:4" s="5" customFormat="1" x14ac:dyDescent="0.2">
      <c r="B14" s="4" t="s">
        <v>10</v>
      </c>
      <c r="C14" s="8">
        <v>2161804365</v>
      </c>
      <c r="D14" s="8">
        <v>2265965436</v>
      </c>
    </row>
    <row r="15" spans="2:4" s="5" customFormat="1" x14ac:dyDescent="0.2">
      <c r="B15" s="4" t="s">
        <v>11</v>
      </c>
      <c r="C15" s="8">
        <v>3249045850</v>
      </c>
      <c r="D15" s="8">
        <v>2099241560</v>
      </c>
    </row>
    <row r="16" spans="2:4" s="5" customFormat="1" x14ac:dyDescent="0.2">
      <c r="B16" s="4" t="s">
        <v>232</v>
      </c>
      <c r="C16" s="8" t="s">
        <v>0</v>
      </c>
      <c r="D16" s="8" t="s">
        <v>0</v>
      </c>
    </row>
    <row r="17" spans="2:4" s="5" customFormat="1" x14ac:dyDescent="0.2">
      <c r="B17" s="4" t="s">
        <v>233</v>
      </c>
      <c r="C17" s="8">
        <v>87029521213</v>
      </c>
      <c r="D17" s="8">
        <v>173771388714</v>
      </c>
    </row>
    <row r="18" spans="2:4" s="5" customFormat="1" x14ac:dyDescent="0.2">
      <c r="B18" s="4" t="s">
        <v>12</v>
      </c>
      <c r="C18" s="8">
        <f>C19+C20+C22+C25+C26+C27+C28+C29+C30</f>
        <v>377673971645</v>
      </c>
      <c r="D18" s="8">
        <f t="shared" ref="D18" si="2">D19+D20+D22+D25+D26+D27+D28+D29+D30</f>
        <v>356842065695</v>
      </c>
    </row>
    <row r="19" spans="2:4" s="5" customFormat="1" x14ac:dyDescent="0.2">
      <c r="B19" s="4" t="s">
        <v>13</v>
      </c>
      <c r="C19" s="8">
        <v>0</v>
      </c>
      <c r="D19" s="8">
        <v>0</v>
      </c>
    </row>
    <row r="20" spans="2:4" s="5" customFormat="1" x14ac:dyDescent="0.2">
      <c r="B20" s="4" t="s">
        <v>234</v>
      </c>
      <c r="C20" s="8">
        <f>SUM(C21)</f>
        <v>10648546742</v>
      </c>
      <c r="D20" s="8">
        <f t="shared" ref="D20" si="3">SUM(D21)</f>
        <v>120674355726</v>
      </c>
    </row>
    <row r="21" spans="2:4" s="5" customFormat="1" x14ac:dyDescent="0.2">
      <c r="B21" s="4" t="s">
        <v>235</v>
      </c>
      <c r="C21" s="8">
        <v>10648546742</v>
      </c>
      <c r="D21" s="8">
        <v>120674355726</v>
      </c>
    </row>
    <row r="22" spans="2:4" s="5" customFormat="1" x14ac:dyDescent="0.2">
      <c r="B22" s="4" t="s">
        <v>236</v>
      </c>
      <c r="C22" s="8">
        <f>SUM(C23:C24)</f>
        <v>340939604637</v>
      </c>
      <c r="D22" s="8">
        <f t="shared" ref="D22" si="4">SUM(D23:D24)</f>
        <v>209746958475</v>
      </c>
    </row>
    <row r="23" spans="2:4" s="5" customFormat="1" x14ac:dyDescent="0.2">
      <c r="B23" s="4" t="s">
        <v>237</v>
      </c>
      <c r="C23" s="8">
        <v>288570679568</v>
      </c>
      <c r="D23" s="8">
        <v>181428476741</v>
      </c>
    </row>
    <row r="24" spans="2:4" s="5" customFormat="1" x14ac:dyDescent="0.2">
      <c r="B24" s="4" t="s">
        <v>238</v>
      </c>
      <c r="C24" s="8">
        <v>52368925069</v>
      </c>
      <c r="D24" s="8">
        <v>28318481734</v>
      </c>
    </row>
    <row r="25" spans="2:4" s="5" customFormat="1" x14ac:dyDescent="0.2">
      <c r="B25" s="4" t="s">
        <v>14</v>
      </c>
      <c r="C25" s="8">
        <v>4400000000</v>
      </c>
      <c r="D25" s="8">
        <v>0</v>
      </c>
    </row>
    <row r="26" spans="2:4" s="5" customFormat="1" x14ac:dyDescent="0.2">
      <c r="B26" s="4" t="s">
        <v>15</v>
      </c>
      <c r="C26" s="8">
        <v>9640170313</v>
      </c>
      <c r="D26" s="8">
        <v>5107079322</v>
      </c>
    </row>
    <row r="27" spans="2:4" s="5" customFormat="1" x14ac:dyDescent="0.2">
      <c r="B27" s="4" t="s">
        <v>16</v>
      </c>
      <c r="C27" s="8">
        <v>0</v>
      </c>
      <c r="D27" s="8">
        <v>0</v>
      </c>
    </row>
    <row r="28" spans="2:4" s="5" customFormat="1" x14ac:dyDescent="0.2">
      <c r="B28" s="4" t="s">
        <v>17</v>
      </c>
      <c r="C28" s="8">
        <v>3981553305</v>
      </c>
      <c r="D28" s="8">
        <v>5064862760</v>
      </c>
    </row>
    <row r="29" spans="2:4" s="5" customFormat="1" x14ac:dyDescent="0.2">
      <c r="B29" s="4" t="s">
        <v>18</v>
      </c>
      <c r="C29" s="8">
        <v>3400000000</v>
      </c>
      <c r="D29" s="8">
        <v>2000000000</v>
      </c>
    </row>
    <row r="30" spans="2:4" s="5" customFormat="1" x14ac:dyDescent="0.2">
      <c r="B30" s="4" t="s">
        <v>19</v>
      </c>
      <c r="C30" s="8">
        <v>4664096648</v>
      </c>
      <c r="D30" s="8">
        <v>14248809412</v>
      </c>
    </row>
    <row r="31" spans="2:4" s="5" customFormat="1" x14ac:dyDescent="0.2">
      <c r="B31" s="4" t="s">
        <v>20</v>
      </c>
      <c r="C31" s="8">
        <f>C32+C41</f>
        <v>634695587216</v>
      </c>
      <c r="D31" s="8">
        <f t="shared" ref="D31" si="5">D32+D41</f>
        <v>395266699280</v>
      </c>
    </row>
    <row r="32" spans="2:4" s="5" customFormat="1" x14ac:dyDescent="0.2">
      <c r="B32" s="4" t="s">
        <v>21</v>
      </c>
      <c r="C32" s="8">
        <f>SUM(C33:C40)</f>
        <v>625834170899</v>
      </c>
      <c r="D32" s="8">
        <f t="shared" ref="D32" si="6">SUM(D33:D40)</f>
        <v>378305736780</v>
      </c>
    </row>
    <row r="33" spans="2:4" s="5" customFormat="1" x14ac:dyDescent="0.2">
      <c r="B33" s="4" t="s">
        <v>22</v>
      </c>
      <c r="C33" s="8">
        <v>19943951564</v>
      </c>
      <c r="D33" s="8">
        <v>14610706195</v>
      </c>
    </row>
    <row r="34" spans="2:4" s="5" customFormat="1" x14ac:dyDescent="0.2">
      <c r="B34" s="4" t="s">
        <v>23</v>
      </c>
      <c r="C34" s="8">
        <v>1598345000</v>
      </c>
      <c r="D34" s="8">
        <v>1068240000</v>
      </c>
    </row>
    <row r="35" spans="2:4" s="5" customFormat="1" x14ac:dyDescent="0.2">
      <c r="B35" s="4" t="s">
        <v>24</v>
      </c>
      <c r="C35" s="8">
        <v>76130280475</v>
      </c>
      <c r="D35" s="8">
        <v>41563572566</v>
      </c>
    </row>
    <row r="36" spans="2:4" s="5" customFormat="1" x14ac:dyDescent="0.2">
      <c r="B36" s="4" t="s">
        <v>25</v>
      </c>
      <c r="C36" s="8">
        <v>341296611542</v>
      </c>
      <c r="D36" s="8">
        <v>228903204691</v>
      </c>
    </row>
    <row r="37" spans="2:4" s="5" customFormat="1" x14ac:dyDescent="0.2">
      <c r="B37" s="4" t="s">
        <v>26</v>
      </c>
      <c r="C37" s="8">
        <v>186834817318</v>
      </c>
      <c r="D37" s="8">
        <v>91276685989</v>
      </c>
    </row>
    <row r="38" spans="2:4" s="5" customFormat="1" x14ac:dyDescent="0.2">
      <c r="B38" s="4" t="s">
        <v>239</v>
      </c>
      <c r="C38" s="8">
        <v>30165000</v>
      </c>
      <c r="D38" s="8">
        <v>883327339</v>
      </c>
    </row>
    <row r="39" spans="2:4" s="5" customFormat="1" x14ac:dyDescent="0.2">
      <c r="B39" s="4" t="s">
        <v>241</v>
      </c>
      <c r="C39" s="8" t="s">
        <v>0</v>
      </c>
      <c r="D39" s="8" t="s">
        <v>0</v>
      </c>
    </row>
    <row r="40" spans="2:4" s="5" customFormat="1" x14ac:dyDescent="0.2">
      <c r="B40" s="4" t="s">
        <v>240</v>
      </c>
      <c r="C40" s="8" t="s">
        <v>0</v>
      </c>
      <c r="D40" s="8">
        <v>0</v>
      </c>
    </row>
    <row r="41" spans="2:4" s="5" customFormat="1" x14ac:dyDescent="0.2">
      <c r="B41" s="4" t="s">
        <v>27</v>
      </c>
      <c r="C41" s="8">
        <f>SUM(C42:C45)</f>
        <v>8861416317</v>
      </c>
      <c r="D41" s="8">
        <f t="shared" ref="D41" si="7">SUM(D42:D45)</f>
        <v>16960962500</v>
      </c>
    </row>
    <row r="42" spans="2:4" s="5" customFormat="1" x14ac:dyDescent="0.2">
      <c r="B42" s="4" t="s">
        <v>22</v>
      </c>
      <c r="C42" s="8">
        <v>6936250866</v>
      </c>
      <c r="D42" s="8">
        <v>11323072500</v>
      </c>
    </row>
    <row r="43" spans="2:4" s="5" customFormat="1" x14ac:dyDescent="0.2">
      <c r="B43" s="4" t="s">
        <v>28</v>
      </c>
      <c r="C43" s="8" t="s">
        <v>0</v>
      </c>
      <c r="D43" s="8">
        <v>0</v>
      </c>
    </row>
    <row r="44" spans="2:4" s="5" customFormat="1" x14ac:dyDescent="0.2">
      <c r="B44" s="4" t="s">
        <v>29</v>
      </c>
      <c r="C44" s="8">
        <v>815425451</v>
      </c>
      <c r="D44" s="8" t="s">
        <v>0</v>
      </c>
    </row>
    <row r="45" spans="2:4" s="5" customFormat="1" x14ac:dyDescent="0.2">
      <c r="B45" s="4" t="s">
        <v>242</v>
      </c>
      <c r="C45" s="8">
        <v>1109740000</v>
      </c>
      <c r="D45" s="8">
        <v>5637890000</v>
      </c>
    </row>
    <row r="46" spans="2:4" s="5" customFormat="1" x14ac:dyDescent="0.2">
      <c r="B46" s="4" t="s">
        <v>30</v>
      </c>
      <c r="C46" s="8">
        <f>SUM(C47:C48)</f>
        <v>2058891847</v>
      </c>
      <c r="D46" s="8">
        <f t="shared" ref="D46" si="8">SUM(D47:D48)</f>
        <v>883079000</v>
      </c>
    </row>
    <row r="47" spans="2:4" s="5" customFormat="1" x14ac:dyDescent="0.2">
      <c r="B47" s="4" t="s">
        <v>31</v>
      </c>
      <c r="C47" s="8">
        <v>1225924000</v>
      </c>
      <c r="D47" s="8">
        <v>883079000</v>
      </c>
    </row>
    <row r="48" spans="2:4" s="5" customFormat="1" x14ac:dyDescent="0.2">
      <c r="B48" s="4" t="s">
        <v>32</v>
      </c>
      <c r="C48" s="8">
        <v>832967847</v>
      </c>
      <c r="D48" s="8"/>
    </row>
    <row r="49" spans="2:4" s="5" customFormat="1" x14ac:dyDescent="0.2">
      <c r="B49" s="4" t="s">
        <v>33</v>
      </c>
      <c r="C49" s="8">
        <f>SUM(C50:C51,C54:C63)</f>
        <v>282461564667</v>
      </c>
      <c r="D49" s="8">
        <f t="shared" ref="D49" si="9">SUM(D50:D51,D54:D63)</f>
        <v>218252663288</v>
      </c>
    </row>
    <row r="50" spans="2:4" s="5" customFormat="1" x14ac:dyDescent="0.2">
      <c r="B50" s="4" t="s">
        <v>34</v>
      </c>
      <c r="C50" s="8">
        <v>2300000000</v>
      </c>
      <c r="D50" s="8" t="s">
        <v>0</v>
      </c>
    </row>
    <row r="51" spans="2:4" s="5" customFormat="1" x14ac:dyDescent="0.2">
      <c r="B51" s="4" t="s">
        <v>35</v>
      </c>
      <c r="C51" s="8">
        <f>SUM(C52:C53)</f>
        <v>266467342499</v>
      </c>
      <c r="D51" s="8">
        <f t="shared" ref="D51" si="10">SUM(D52:D53)</f>
        <v>203631426964</v>
      </c>
    </row>
    <row r="52" spans="2:4" s="5" customFormat="1" x14ac:dyDescent="0.2">
      <c r="B52" s="4" t="s">
        <v>36</v>
      </c>
      <c r="C52" s="8">
        <v>159714006593</v>
      </c>
      <c r="D52" s="8">
        <v>88959909465</v>
      </c>
    </row>
    <row r="53" spans="2:4" s="5" customFormat="1" x14ac:dyDescent="0.2">
      <c r="B53" s="4" t="s">
        <v>37</v>
      </c>
      <c r="C53" s="8">
        <v>106753335906</v>
      </c>
      <c r="D53" s="8">
        <v>114671517499</v>
      </c>
    </row>
    <row r="54" spans="2:4" s="5" customFormat="1" x14ac:dyDescent="0.2">
      <c r="B54" s="4" t="s">
        <v>38</v>
      </c>
      <c r="C54" s="8">
        <v>0</v>
      </c>
      <c r="D54" s="8">
        <v>0</v>
      </c>
    </row>
    <row r="55" spans="2:4" s="5" customFormat="1" x14ac:dyDescent="0.2">
      <c r="B55" s="4" t="s">
        <v>39</v>
      </c>
      <c r="C55" s="8">
        <v>2302292374</v>
      </c>
      <c r="D55" s="8">
        <v>3193376485</v>
      </c>
    </row>
    <row r="56" spans="2:4" s="5" customFormat="1" x14ac:dyDescent="0.2">
      <c r="B56" s="11" t="s">
        <v>216</v>
      </c>
      <c r="C56" s="8">
        <v>20000000000</v>
      </c>
      <c r="D56" s="8">
        <v>20000000000</v>
      </c>
    </row>
    <row r="57" spans="2:4" s="5" customFormat="1" x14ac:dyDescent="0.2">
      <c r="B57" s="11" t="s">
        <v>227</v>
      </c>
      <c r="C57" s="8"/>
      <c r="D57" s="8"/>
    </row>
    <row r="58" spans="2:4" s="5" customFormat="1" x14ac:dyDescent="0.2">
      <c r="B58" s="11" t="s">
        <v>217</v>
      </c>
      <c r="C58" s="8">
        <v>4240000000</v>
      </c>
      <c r="D58" s="8">
        <v>2983365000</v>
      </c>
    </row>
    <row r="59" spans="2:4" s="5" customFormat="1" x14ac:dyDescent="0.2">
      <c r="B59" s="4" t="s">
        <v>219</v>
      </c>
      <c r="C59" s="8">
        <v>-1332978538</v>
      </c>
      <c r="D59" s="8">
        <v>-1026668170</v>
      </c>
    </row>
    <row r="60" spans="2:4" s="5" customFormat="1" x14ac:dyDescent="0.2">
      <c r="B60" s="4" t="s">
        <v>220</v>
      </c>
      <c r="C60" s="8">
        <v>-12229224</v>
      </c>
      <c r="D60" s="8">
        <v>-19231049</v>
      </c>
    </row>
    <row r="61" spans="2:4" s="5" customFormat="1" x14ac:dyDescent="0.2">
      <c r="B61" s="4" t="s">
        <v>221</v>
      </c>
      <c r="C61" s="8">
        <v>-11409699184</v>
      </c>
      <c r="D61" s="8">
        <v>-10494689117</v>
      </c>
    </row>
    <row r="62" spans="2:4" s="5" customFormat="1" x14ac:dyDescent="0.2">
      <c r="B62" s="4" t="s">
        <v>222</v>
      </c>
      <c r="C62" s="8">
        <v>-21200000</v>
      </c>
      <c r="D62" s="8">
        <v>-14916825</v>
      </c>
    </row>
    <row r="63" spans="2:4" s="5" customFormat="1" x14ac:dyDescent="0.2">
      <c r="B63" s="4" t="s">
        <v>223</v>
      </c>
      <c r="C63" s="8">
        <v>-71963260</v>
      </c>
      <c r="D63" s="8" t="s">
        <v>0</v>
      </c>
    </row>
    <row r="64" spans="2:4" s="5" customFormat="1" x14ac:dyDescent="0.2">
      <c r="B64" s="4" t="s">
        <v>40</v>
      </c>
      <c r="C64" s="8">
        <f>SUM(C65:C70)</f>
        <v>6881372368</v>
      </c>
      <c r="D64" s="8">
        <f t="shared" ref="D64" si="11">SUM(D65:D70)</f>
        <v>5090554862</v>
      </c>
    </row>
    <row r="65" spans="2:4" s="5" customFormat="1" x14ac:dyDescent="0.2">
      <c r="B65" s="4" t="s">
        <v>41</v>
      </c>
      <c r="C65" s="8">
        <v>430013134</v>
      </c>
      <c r="D65" s="8">
        <v>430198545</v>
      </c>
    </row>
    <row r="66" spans="2:4" s="5" customFormat="1" x14ac:dyDescent="0.2">
      <c r="B66" s="4" t="s">
        <v>229</v>
      </c>
      <c r="C66" s="8">
        <v>-183191733</v>
      </c>
      <c r="D66" s="8">
        <v>-102967785</v>
      </c>
    </row>
    <row r="67" spans="2:4" s="5" customFormat="1" x14ac:dyDescent="0.2">
      <c r="B67" s="4" t="s">
        <v>42</v>
      </c>
      <c r="C67" s="8">
        <v>13837564174</v>
      </c>
      <c r="D67" s="8">
        <v>10300054604</v>
      </c>
    </row>
    <row r="68" spans="2:4" s="5" customFormat="1" x14ac:dyDescent="0.2">
      <c r="B68" s="4" t="s">
        <v>229</v>
      </c>
      <c r="C68" s="8">
        <v>-7203018207</v>
      </c>
      <c r="D68" s="8">
        <v>-5536735502</v>
      </c>
    </row>
    <row r="69" spans="2:4" s="5" customFormat="1" x14ac:dyDescent="0.2">
      <c r="B69" s="4" t="s">
        <v>43</v>
      </c>
      <c r="C69" s="8">
        <v>3752357620</v>
      </c>
      <c r="D69" s="8">
        <v>3752357620</v>
      </c>
    </row>
    <row r="70" spans="2:4" s="5" customFormat="1" x14ac:dyDescent="0.2">
      <c r="B70" s="4" t="s">
        <v>229</v>
      </c>
      <c r="C70" s="8">
        <v>-3752352620</v>
      </c>
      <c r="D70" s="8">
        <v>-3752352620</v>
      </c>
    </row>
    <row r="71" spans="2:4" s="5" customFormat="1" x14ac:dyDescent="0.2">
      <c r="B71" s="4" t="s">
        <v>44</v>
      </c>
      <c r="C71" s="8">
        <f>SUM(C72,C76,C77,C84:C93)</f>
        <v>58525252310</v>
      </c>
      <c r="D71" s="8">
        <f t="shared" ref="D71" si="12">SUM(D72,D76,D77,D84:D93)</f>
        <v>40359005009</v>
      </c>
    </row>
    <row r="72" spans="2:4" s="5" customFormat="1" x14ac:dyDescent="0.2">
      <c r="B72" s="4" t="s">
        <v>45</v>
      </c>
      <c r="C72" s="8">
        <f>SUM(C73:C75)</f>
        <v>24569216978</v>
      </c>
      <c r="D72" s="8">
        <f t="shared" ref="D72" si="13">SUM(D73:D75)</f>
        <v>11422390251</v>
      </c>
    </row>
    <row r="73" spans="2:4" s="5" customFormat="1" x14ac:dyDescent="0.2">
      <c r="B73" s="4" t="s">
        <v>46</v>
      </c>
      <c r="C73" s="8">
        <v>19897768606</v>
      </c>
      <c r="D73" s="8">
        <v>8042742340</v>
      </c>
    </row>
    <row r="74" spans="2:4" s="5" customFormat="1" x14ac:dyDescent="0.2">
      <c r="B74" s="4" t="s">
        <v>47</v>
      </c>
      <c r="C74" s="8">
        <v>4667648372</v>
      </c>
      <c r="D74" s="8">
        <v>3374318050</v>
      </c>
    </row>
    <row r="75" spans="2:4" s="5" customFormat="1" x14ac:dyDescent="0.2">
      <c r="B75" s="4" t="s">
        <v>48</v>
      </c>
      <c r="C75" s="8">
        <v>3800000</v>
      </c>
      <c r="D75" s="8">
        <v>5329861</v>
      </c>
    </row>
    <row r="76" spans="2:4" s="13" customFormat="1" x14ac:dyDescent="0.2">
      <c r="B76" s="11" t="s">
        <v>218</v>
      </c>
      <c r="C76" s="12">
        <v>-771767868</v>
      </c>
      <c r="D76" s="12">
        <v>-1136403435</v>
      </c>
    </row>
    <row r="77" spans="2:4" s="5" customFormat="1" x14ac:dyDescent="0.2">
      <c r="B77" s="4" t="s">
        <v>49</v>
      </c>
      <c r="C77" s="8">
        <f>SUM(C78:C83)</f>
        <v>7665701823</v>
      </c>
      <c r="D77" s="8">
        <f t="shared" ref="D77" si="14">SUM(D78:D83)</f>
        <v>3920387155</v>
      </c>
    </row>
    <row r="78" spans="2:4" s="5" customFormat="1" x14ac:dyDescent="0.2">
      <c r="B78" s="4" t="s">
        <v>50</v>
      </c>
      <c r="C78" s="8">
        <v>519679454</v>
      </c>
      <c r="D78" s="8">
        <v>209371181</v>
      </c>
    </row>
    <row r="79" spans="2:4" s="5" customFormat="1" x14ac:dyDescent="0.2">
      <c r="B79" s="4" t="s">
        <v>51</v>
      </c>
      <c r="C79" s="8">
        <v>3737879649</v>
      </c>
      <c r="D79" s="8">
        <v>1568725925</v>
      </c>
    </row>
    <row r="80" spans="2:4" s="5" customFormat="1" x14ac:dyDescent="0.2">
      <c r="B80" s="4" t="s">
        <v>52</v>
      </c>
      <c r="C80" s="8">
        <v>779438849</v>
      </c>
      <c r="D80" s="8">
        <v>467939557</v>
      </c>
    </row>
    <row r="81" spans="2:4" s="5" customFormat="1" x14ac:dyDescent="0.2">
      <c r="B81" s="4" t="s">
        <v>53</v>
      </c>
      <c r="C81" s="8">
        <v>605074786</v>
      </c>
      <c r="D81" s="8">
        <v>559571608</v>
      </c>
    </row>
    <row r="82" spans="2:4" s="5" customFormat="1" x14ac:dyDescent="0.2">
      <c r="B82" s="4" t="s">
        <v>54</v>
      </c>
      <c r="C82" s="8">
        <v>875901945</v>
      </c>
      <c r="D82" s="8">
        <v>396820718</v>
      </c>
    </row>
    <row r="83" spans="2:4" s="5" customFormat="1" x14ac:dyDescent="0.2">
      <c r="B83" s="4" t="s">
        <v>55</v>
      </c>
      <c r="C83" s="8">
        <v>1147727140</v>
      </c>
      <c r="D83" s="8">
        <v>717958166</v>
      </c>
    </row>
    <row r="84" spans="2:4" s="5" customFormat="1" x14ac:dyDescent="0.2">
      <c r="B84" s="4" t="s">
        <v>224</v>
      </c>
      <c r="C84" s="8">
        <v>-490545260</v>
      </c>
      <c r="D84" s="8">
        <v>-364083919</v>
      </c>
    </row>
    <row r="85" spans="2:4" s="5" customFormat="1" x14ac:dyDescent="0.2">
      <c r="B85" s="4" t="s">
        <v>56</v>
      </c>
      <c r="C85" s="8">
        <v>1736017789</v>
      </c>
      <c r="D85" s="8">
        <v>2647508467</v>
      </c>
    </row>
    <row r="86" spans="2:4" s="5" customFormat="1" x14ac:dyDescent="0.2">
      <c r="B86" s="4" t="s">
        <v>57</v>
      </c>
      <c r="C86" s="8">
        <v>506003862</v>
      </c>
      <c r="D86" s="8">
        <v>444734540</v>
      </c>
    </row>
    <row r="87" spans="2:4" s="5" customFormat="1" x14ac:dyDescent="0.2">
      <c r="B87" s="4" t="s">
        <v>58</v>
      </c>
      <c r="C87" s="8" t="s">
        <v>0</v>
      </c>
      <c r="D87" s="8">
        <v>450000</v>
      </c>
    </row>
    <row r="88" spans="2:4" s="5" customFormat="1" x14ac:dyDescent="0.2">
      <c r="B88" s="4" t="s">
        <v>59</v>
      </c>
      <c r="C88" s="8">
        <v>2725196000</v>
      </c>
      <c r="D88" s="8">
        <v>2270974700</v>
      </c>
    </row>
    <row r="89" spans="2:4" s="5" customFormat="1" x14ac:dyDescent="0.2">
      <c r="B89" s="4" t="s">
        <v>60</v>
      </c>
      <c r="C89" s="8">
        <v>2805993910</v>
      </c>
      <c r="D89" s="8">
        <v>2770082324</v>
      </c>
    </row>
    <row r="90" spans="2:4" s="5" customFormat="1" x14ac:dyDescent="0.2">
      <c r="B90" s="4" t="s">
        <v>61</v>
      </c>
      <c r="C90" s="8">
        <v>8584807946</v>
      </c>
      <c r="D90" s="8">
        <v>10385622843</v>
      </c>
    </row>
    <row r="91" spans="2:4" s="5" customFormat="1" x14ac:dyDescent="0.2">
      <c r="B91" s="4" t="s">
        <v>62</v>
      </c>
      <c r="C91" s="8" t="s">
        <v>0</v>
      </c>
      <c r="D91" s="8">
        <v>721719454</v>
      </c>
    </row>
    <row r="92" spans="2:4" s="5" customFormat="1" x14ac:dyDescent="0.2">
      <c r="B92" s="4" t="s">
        <v>63</v>
      </c>
      <c r="C92" s="8">
        <v>7186579870</v>
      </c>
      <c r="D92" s="8">
        <v>6461748690</v>
      </c>
    </row>
    <row r="93" spans="2:4" s="5" customFormat="1" x14ac:dyDescent="0.2">
      <c r="B93" s="4" t="s">
        <v>64</v>
      </c>
      <c r="C93" s="8">
        <v>4008047260</v>
      </c>
      <c r="D93" s="8">
        <v>813873939</v>
      </c>
    </row>
    <row r="94" spans="2:4" s="5" customFormat="1" x14ac:dyDescent="0.2">
      <c r="B94" s="4" t="s">
        <v>65</v>
      </c>
      <c r="C94" s="8">
        <f>C10+C31+C46+C49+C64+C71</f>
        <v>1456598531321</v>
      </c>
      <c r="D94" s="8">
        <f t="shared" ref="D94" si="15">D10+D31+D46+D49+D64+D71</f>
        <v>1206691984044</v>
      </c>
    </row>
    <row r="95" spans="2:4" s="5" customFormat="1" x14ac:dyDescent="0.2">
      <c r="B95" s="4" t="s">
        <v>66</v>
      </c>
      <c r="C95" s="8" t="s">
        <v>0</v>
      </c>
      <c r="D95" s="8" t="s">
        <v>0</v>
      </c>
    </row>
    <row r="96" spans="2:4" s="5" customFormat="1" x14ac:dyDescent="0.2">
      <c r="B96" s="4" t="s">
        <v>67</v>
      </c>
      <c r="C96" s="8">
        <f>C97+C103+C104</f>
        <v>338898810072</v>
      </c>
      <c r="D96" s="8">
        <f t="shared" ref="D96" si="16">D97+D103+D104</f>
        <v>379742355760</v>
      </c>
    </row>
    <row r="97" spans="2:4" s="5" customFormat="1" x14ac:dyDescent="0.2">
      <c r="B97" s="4" t="s">
        <v>68</v>
      </c>
      <c r="C97" s="8">
        <f>SUM(C98:C102)</f>
        <v>334917256767</v>
      </c>
      <c r="D97" s="8">
        <f t="shared" ref="D97" si="17">SUM(D98:D102)</f>
        <v>374479910765</v>
      </c>
    </row>
    <row r="98" spans="2:4" s="5" customFormat="1" x14ac:dyDescent="0.2">
      <c r="B98" s="4" t="s">
        <v>69</v>
      </c>
      <c r="C98" s="8">
        <v>251582228765</v>
      </c>
      <c r="D98" s="8">
        <v>214380853717</v>
      </c>
    </row>
    <row r="99" spans="2:4" s="5" customFormat="1" x14ac:dyDescent="0.2">
      <c r="B99" s="4" t="s">
        <v>70</v>
      </c>
      <c r="C99" s="8">
        <v>68910741219</v>
      </c>
      <c r="D99" s="8">
        <v>39803981769</v>
      </c>
    </row>
    <row r="100" spans="2:4" s="5" customFormat="1" x14ac:dyDescent="0.2">
      <c r="B100" s="4" t="s">
        <v>71</v>
      </c>
      <c r="C100" s="8" t="s">
        <v>0</v>
      </c>
      <c r="D100" s="8" t="s">
        <v>0</v>
      </c>
    </row>
    <row r="101" spans="2:4" s="5" customFormat="1" x14ac:dyDescent="0.2">
      <c r="B101" s="4" t="s">
        <v>72</v>
      </c>
      <c r="C101" s="8">
        <v>10487673823</v>
      </c>
      <c r="D101" s="8">
        <v>120295075279</v>
      </c>
    </row>
    <row r="102" spans="2:4" s="5" customFormat="1" x14ac:dyDescent="0.2">
      <c r="B102" s="4" t="s">
        <v>73</v>
      </c>
      <c r="C102" s="8">
        <v>3936612960</v>
      </c>
      <c r="D102" s="8" t="s">
        <v>0</v>
      </c>
    </row>
    <row r="103" spans="2:4" s="5" customFormat="1" x14ac:dyDescent="0.2">
      <c r="B103" s="4" t="s">
        <v>74</v>
      </c>
      <c r="C103" s="8">
        <v>3981553305</v>
      </c>
      <c r="D103" s="8">
        <v>5064862760</v>
      </c>
    </row>
    <row r="104" spans="2:4" s="5" customFormat="1" x14ac:dyDescent="0.2">
      <c r="B104" s="4" t="s">
        <v>75</v>
      </c>
      <c r="C104" s="8">
        <v>0</v>
      </c>
      <c r="D104" s="8">
        <v>197582235</v>
      </c>
    </row>
    <row r="105" spans="2:4" s="5" customFormat="1" x14ac:dyDescent="0.2">
      <c r="B105" s="4" t="s">
        <v>76</v>
      </c>
      <c r="C105" s="8">
        <f>SUM(C106:C110)</f>
        <v>778303364622</v>
      </c>
      <c r="D105" s="8">
        <f t="shared" ref="D105" si="18">SUM(D106:D110)</f>
        <v>525991293141</v>
      </c>
    </row>
    <row r="106" spans="2:4" s="5" customFormat="1" x14ac:dyDescent="0.2">
      <c r="B106" s="4" t="s">
        <v>77</v>
      </c>
      <c r="C106" s="8">
        <v>187000000000</v>
      </c>
      <c r="D106" s="8">
        <v>252500000000</v>
      </c>
    </row>
    <row r="107" spans="2:4" s="5" customFormat="1" x14ac:dyDescent="0.2">
      <c r="B107" s="4" t="s">
        <v>78</v>
      </c>
      <c r="C107" s="8">
        <v>110883683867</v>
      </c>
      <c r="D107" s="8">
        <v>15000000000</v>
      </c>
    </row>
    <row r="108" spans="2:4" s="5" customFormat="1" x14ac:dyDescent="0.2">
      <c r="B108" s="4" t="s">
        <v>79</v>
      </c>
      <c r="C108" s="8">
        <v>453278615240</v>
      </c>
      <c r="D108" s="8">
        <v>237233723141</v>
      </c>
    </row>
    <row r="109" spans="2:4" s="5" customFormat="1" x14ac:dyDescent="0.2">
      <c r="B109" s="4" t="s">
        <v>80</v>
      </c>
      <c r="C109" s="8">
        <v>26016113515</v>
      </c>
      <c r="D109" s="8">
        <v>20448170000</v>
      </c>
    </row>
    <row r="110" spans="2:4" s="5" customFormat="1" x14ac:dyDescent="0.2">
      <c r="B110" s="4" t="s">
        <v>81</v>
      </c>
      <c r="C110" s="8">
        <f>SUM(C111:C112)</f>
        <v>1124952000</v>
      </c>
      <c r="D110" s="8">
        <f t="shared" ref="D110" si="19">SUM(D111:D112)</f>
        <v>809400000</v>
      </c>
    </row>
    <row r="111" spans="2:4" s="5" customFormat="1" x14ac:dyDescent="0.2">
      <c r="B111" s="4" t="s">
        <v>82</v>
      </c>
      <c r="C111" s="8">
        <v>1124952000</v>
      </c>
      <c r="D111" s="8">
        <v>809400000</v>
      </c>
    </row>
    <row r="112" spans="2:4" s="5" customFormat="1" x14ac:dyDescent="0.2">
      <c r="B112" s="4" t="s">
        <v>83</v>
      </c>
      <c r="C112" s="8" t="s">
        <v>0</v>
      </c>
      <c r="D112" s="8" t="s">
        <v>0</v>
      </c>
    </row>
    <row r="113" spans="2:4" s="5" customFormat="1" x14ac:dyDescent="0.2">
      <c r="B113" s="4" t="s">
        <v>84</v>
      </c>
      <c r="C113" s="8">
        <f>SUM(C114:C126)</f>
        <v>39833500655</v>
      </c>
      <c r="D113" s="8">
        <f t="shared" ref="D113" si="20">SUM(D114:D126)</f>
        <v>31200599927</v>
      </c>
    </row>
    <row r="114" spans="2:4" s="5" customFormat="1" x14ac:dyDescent="0.2">
      <c r="B114" s="4" t="s">
        <v>85</v>
      </c>
      <c r="C114" s="8" t="s">
        <v>0</v>
      </c>
      <c r="D114" s="8">
        <v>8098240</v>
      </c>
    </row>
    <row r="115" spans="2:4" s="5" customFormat="1" x14ac:dyDescent="0.2">
      <c r="B115" s="4" t="s">
        <v>230</v>
      </c>
      <c r="C115" s="8" t="s">
        <v>0</v>
      </c>
      <c r="D115" s="8">
        <v>0</v>
      </c>
    </row>
    <row r="116" spans="2:4" s="5" customFormat="1" x14ac:dyDescent="0.2">
      <c r="B116" s="4" t="s">
        <v>86</v>
      </c>
      <c r="C116" s="8">
        <v>2942566219</v>
      </c>
      <c r="D116" s="8">
        <v>5021405495</v>
      </c>
    </row>
    <row r="117" spans="2:4" s="5" customFormat="1" x14ac:dyDescent="0.2">
      <c r="B117" s="4" t="s">
        <v>87</v>
      </c>
      <c r="C117" s="8">
        <v>20274705723</v>
      </c>
      <c r="D117" s="8">
        <v>10189725584</v>
      </c>
    </row>
    <row r="118" spans="2:4" s="5" customFormat="1" x14ac:dyDescent="0.2">
      <c r="B118" s="4" t="s">
        <v>231</v>
      </c>
      <c r="C118" s="8">
        <v>-191190869</v>
      </c>
      <c r="D118" s="8">
        <v>-530087454</v>
      </c>
    </row>
    <row r="119" spans="2:4" s="5" customFormat="1" x14ac:dyDescent="0.2">
      <c r="B119" s="4" t="s">
        <v>88</v>
      </c>
      <c r="C119" s="8">
        <v>8911345480</v>
      </c>
      <c r="D119" s="8">
        <v>8336319457</v>
      </c>
    </row>
    <row r="120" spans="2:4" s="5" customFormat="1" x14ac:dyDescent="0.2">
      <c r="B120" s="4" t="s">
        <v>214</v>
      </c>
      <c r="C120" s="8"/>
      <c r="D120" s="8"/>
    </row>
    <row r="121" spans="2:4" s="5" customFormat="1" x14ac:dyDescent="0.2">
      <c r="B121" s="4" t="s">
        <v>89</v>
      </c>
      <c r="C121" s="8">
        <v>29767750</v>
      </c>
      <c r="D121" s="8">
        <v>583333334</v>
      </c>
    </row>
    <row r="122" spans="2:4" s="5" customFormat="1" x14ac:dyDescent="0.2">
      <c r="B122" s="4" t="s">
        <v>90</v>
      </c>
      <c r="C122" s="8">
        <v>860049597</v>
      </c>
      <c r="D122" s="8">
        <v>808984287</v>
      </c>
    </row>
    <row r="123" spans="2:4" s="5" customFormat="1" x14ac:dyDescent="0.2">
      <c r="B123" s="4" t="s">
        <v>91</v>
      </c>
      <c r="C123" s="8">
        <v>162531924</v>
      </c>
      <c r="D123" s="8">
        <v>0</v>
      </c>
    </row>
    <row r="124" spans="2:4" s="5" customFormat="1" x14ac:dyDescent="0.2">
      <c r="B124" s="4" t="s">
        <v>92</v>
      </c>
      <c r="C124" s="8">
        <v>54485954</v>
      </c>
      <c r="D124" s="8">
        <v>28495834</v>
      </c>
    </row>
    <row r="125" spans="2:4" s="5" customFormat="1" x14ac:dyDescent="0.2">
      <c r="B125" s="4" t="s">
        <v>93</v>
      </c>
      <c r="C125" s="8">
        <v>6552385101</v>
      </c>
      <c r="D125" s="8">
        <v>6338099049</v>
      </c>
    </row>
    <row r="126" spans="2:4" s="5" customFormat="1" x14ac:dyDescent="0.2">
      <c r="B126" s="4" t="s">
        <v>94</v>
      </c>
      <c r="C126" s="8">
        <v>236853776</v>
      </c>
      <c r="D126" s="8">
        <v>416226101</v>
      </c>
    </row>
    <row r="127" spans="2:4" s="5" customFormat="1" x14ac:dyDescent="0.2">
      <c r="B127" s="4" t="s">
        <v>95</v>
      </c>
      <c r="C127" s="8">
        <f>C96+C105+C113</f>
        <v>1157035675349</v>
      </c>
      <c r="D127" s="8">
        <f t="shared" ref="D127" si="21">D96+D105+D113</f>
        <v>936934248828</v>
      </c>
    </row>
    <row r="128" spans="2:4" s="5" customFormat="1" x14ac:dyDescent="0.2">
      <c r="B128" s="4" t="s">
        <v>96</v>
      </c>
      <c r="C128" s="8" t="s">
        <v>0</v>
      </c>
      <c r="D128" s="8" t="s">
        <v>0</v>
      </c>
    </row>
    <row r="129" spans="2:4" s="5" customFormat="1" x14ac:dyDescent="0.2">
      <c r="B129" s="4" t="s">
        <v>97</v>
      </c>
      <c r="C129" s="8">
        <f>SUM(C130)</f>
        <v>183821135000</v>
      </c>
      <c r="D129" s="8">
        <f t="shared" ref="D129" si="22">SUM(D130)</f>
        <v>183821135000</v>
      </c>
    </row>
    <row r="130" spans="2:4" s="5" customFormat="1" x14ac:dyDescent="0.2">
      <c r="B130" s="4" t="s">
        <v>98</v>
      </c>
      <c r="C130" s="8">
        <v>183821135000</v>
      </c>
      <c r="D130" s="8">
        <v>183821135000</v>
      </c>
    </row>
    <row r="131" spans="2:4" s="5" customFormat="1" x14ac:dyDescent="0.2">
      <c r="B131" s="4" t="s">
        <v>99</v>
      </c>
      <c r="C131" s="8">
        <f>SUM(C132:C135)</f>
        <v>8421992319</v>
      </c>
      <c r="D131" s="8">
        <f t="shared" ref="D131" si="23">SUM(D132:D135)</f>
        <v>8413185779</v>
      </c>
    </row>
    <row r="132" spans="2:4" s="5" customFormat="1" x14ac:dyDescent="0.2">
      <c r="B132" s="4" t="s">
        <v>100</v>
      </c>
      <c r="C132" s="8">
        <v>8410089355</v>
      </c>
      <c r="D132" s="8">
        <v>8410089355</v>
      </c>
    </row>
    <row r="133" spans="2:4" s="5" customFormat="1" x14ac:dyDescent="0.2">
      <c r="B133" s="4" t="s">
        <v>101</v>
      </c>
      <c r="C133" s="8">
        <v>8806540</v>
      </c>
      <c r="D133" s="8" t="s">
        <v>0</v>
      </c>
    </row>
    <row r="134" spans="2:4" s="5" customFormat="1" x14ac:dyDescent="0.2">
      <c r="B134" s="4" t="s">
        <v>102</v>
      </c>
      <c r="C134" s="8">
        <v>3096424</v>
      </c>
      <c r="D134" s="8">
        <v>3096424</v>
      </c>
    </row>
    <row r="135" spans="2:4" s="5" customFormat="1" x14ac:dyDescent="0.2">
      <c r="B135" s="4" t="s">
        <v>215</v>
      </c>
      <c r="C135" s="8"/>
      <c r="D135" s="8"/>
    </row>
    <row r="136" spans="2:4" s="5" customFormat="1" x14ac:dyDescent="0.2">
      <c r="B136" s="4" t="s">
        <v>103</v>
      </c>
      <c r="C136" s="8">
        <f>SUM(C137:C138)</f>
        <v>-1367068227</v>
      </c>
      <c r="D136" s="8">
        <f t="shared" ref="D136" si="24">SUM(D137:D138)</f>
        <v>0</v>
      </c>
    </row>
    <row r="137" spans="2:4" s="5" customFormat="1" x14ac:dyDescent="0.2">
      <c r="B137" s="4" t="s">
        <v>104</v>
      </c>
      <c r="C137" s="8">
        <v>-1367068227</v>
      </c>
      <c r="D137" s="8"/>
    </row>
    <row r="138" spans="2:4" s="5" customFormat="1" x14ac:dyDescent="0.2">
      <c r="B138" s="4" t="s">
        <v>105</v>
      </c>
      <c r="C138" s="8" t="s">
        <v>0</v>
      </c>
      <c r="D138" s="8"/>
    </row>
    <row r="139" spans="2:4" s="5" customFormat="1" x14ac:dyDescent="0.2">
      <c r="B139" s="4" t="s">
        <v>106</v>
      </c>
      <c r="C139" s="8">
        <f>SUM(C140:C143)</f>
        <v>837248671</v>
      </c>
      <c r="D139" s="8">
        <f t="shared" ref="D139" si="25">SUM(D140:D143)</f>
        <v>-274479380</v>
      </c>
    </row>
    <row r="140" spans="2:4" s="5" customFormat="1" x14ac:dyDescent="0.2">
      <c r="B140" s="4" t="s">
        <v>107</v>
      </c>
      <c r="C140" s="8">
        <v>837248671</v>
      </c>
      <c r="D140" s="8">
        <v>-274479380</v>
      </c>
    </row>
    <row r="141" spans="2:4" s="5" customFormat="1" x14ac:dyDescent="0.2">
      <c r="B141" s="4" t="s">
        <v>108</v>
      </c>
      <c r="C141" s="8" t="s">
        <v>0</v>
      </c>
      <c r="D141" s="8" t="s">
        <v>0</v>
      </c>
    </row>
    <row r="142" spans="2:4" s="5" customFormat="1" x14ac:dyDescent="0.2">
      <c r="B142" s="4" t="s">
        <v>109</v>
      </c>
      <c r="C142" s="8" t="s">
        <v>0</v>
      </c>
      <c r="D142" s="8" t="s">
        <v>0</v>
      </c>
    </row>
    <row r="143" spans="2:4" s="5" customFormat="1" x14ac:dyDescent="0.2">
      <c r="B143" s="4" t="s">
        <v>110</v>
      </c>
      <c r="C143" s="8" t="s">
        <v>0</v>
      </c>
      <c r="D143" s="8" t="s">
        <v>0</v>
      </c>
    </row>
    <row r="144" spans="2:4" s="5" customFormat="1" x14ac:dyDescent="0.2">
      <c r="B144" s="4" t="s">
        <v>111</v>
      </c>
      <c r="C144" s="8">
        <f>SUM(C145:C147)</f>
        <v>107849548209</v>
      </c>
      <c r="D144" s="8">
        <f t="shared" ref="D144" si="26">SUM(D145:D147)</f>
        <v>77797893817</v>
      </c>
    </row>
    <row r="145" spans="2:4" s="5" customFormat="1" x14ac:dyDescent="0.2">
      <c r="B145" s="4" t="s">
        <v>112</v>
      </c>
      <c r="C145" s="8">
        <v>35556101</v>
      </c>
      <c r="D145" s="8">
        <v>35556101</v>
      </c>
    </row>
    <row r="146" spans="2:4" s="5" customFormat="1" x14ac:dyDescent="0.2">
      <c r="B146" s="4" t="s">
        <v>113</v>
      </c>
      <c r="C146" s="8">
        <v>500000000</v>
      </c>
      <c r="D146" s="8">
        <v>500000000</v>
      </c>
    </row>
    <row r="147" spans="2:4" s="5" customFormat="1" x14ac:dyDescent="0.2">
      <c r="B147" s="4" t="s">
        <v>114</v>
      </c>
      <c r="C147" s="8">
        <v>107313992108</v>
      </c>
      <c r="D147" s="8">
        <v>77262337716</v>
      </c>
    </row>
    <row r="148" spans="2:4" s="5" customFormat="1" x14ac:dyDescent="0.2">
      <c r="B148" s="4" t="s">
        <v>115</v>
      </c>
      <c r="C148" s="8">
        <f>C129+C131+C136+C139+C144</f>
        <v>299562855972</v>
      </c>
      <c r="D148" s="8">
        <f t="shared" ref="D148" si="27">D129+D131+D136+D139+D144</f>
        <v>269757735216</v>
      </c>
    </row>
    <row r="149" spans="2:4" s="5" customFormat="1" x14ac:dyDescent="0.2">
      <c r="B149" s="4" t="s">
        <v>116</v>
      </c>
      <c r="C149" s="8">
        <f>C127+C148</f>
        <v>1456598531321</v>
      </c>
      <c r="D149" s="8">
        <f t="shared" ref="D149" si="28">D127+D148</f>
        <v>1206691984044</v>
      </c>
    </row>
    <row r="150" spans="2:4" s="5" customFormat="1" x14ac:dyDescent="0.2"/>
    <row r="151" spans="2:4" s="5" customFormat="1" x14ac:dyDescent="0.2">
      <c r="C151" s="14"/>
      <c r="D151" s="14"/>
    </row>
    <row r="152" spans="2:4" s="5" customFormat="1" x14ac:dyDescent="0.2">
      <c r="C152" s="14"/>
      <c r="D152" s="14"/>
    </row>
    <row r="153" spans="2:4" s="5" customFormat="1" x14ac:dyDescent="0.2"/>
    <row r="154" spans="2:4" s="5" customFormat="1" x14ac:dyDescent="0.2">
      <c r="C154" s="14"/>
      <c r="D154" s="14"/>
    </row>
    <row r="155" spans="2:4" s="5" customFormat="1" x14ac:dyDescent="0.2"/>
    <row r="156" spans="2:4" s="5" customFormat="1" x14ac:dyDescent="0.2"/>
    <row r="157" spans="2:4" s="5" customFormat="1" x14ac:dyDescent="0.2"/>
    <row r="158" spans="2:4" s="5" customFormat="1" x14ac:dyDescent="0.2"/>
    <row r="159" spans="2:4" s="5" customFormat="1" x14ac:dyDescent="0.2"/>
    <row r="160" spans="2:4" s="5" customFormat="1" x14ac:dyDescent="0.2"/>
    <row r="161" s="5" customFormat="1" x14ac:dyDescent="0.2"/>
    <row r="162" s="5" customFormat="1" x14ac:dyDescent="0.2"/>
    <row r="163" s="5" customFormat="1" x14ac:dyDescent="0.2"/>
    <row r="164" s="5" customFormat="1" x14ac:dyDescent="0.2"/>
    <row r="165" s="5" customFormat="1" x14ac:dyDescent="0.2"/>
    <row r="166" s="5" customFormat="1" x14ac:dyDescent="0.2"/>
    <row r="167" s="5" customFormat="1" x14ac:dyDescent="0.2"/>
    <row r="168" s="5" customFormat="1" x14ac:dyDescent="0.2"/>
    <row r="169" s="5" customFormat="1" x14ac:dyDescent="0.2"/>
    <row r="170" s="5" customFormat="1" x14ac:dyDescent="0.2"/>
    <row r="171" s="5" customFormat="1" x14ac:dyDescent="0.2"/>
    <row r="172" s="5" customFormat="1" x14ac:dyDescent="0.2"/>
    <row r="173" s="5" customFormat="1" x14ac:dyDescent="0.2"/>
    <row r="174" s="5" customFormat="1" x14ac:dyDescent="0.2"/>
    <row r="175" s="5" customFormat="1" x14ac:dyDescent="0.2"/>
    <row r="176" s="5" customFormat="1" x14ac:dyDescent="0.2"/>
    <row r="177" s="5" customFormat="1" x14ac:dyDescent="0.2"/>
    <row r="178" s="5" customFormat="1" x14ac:dyDescent="0.2"/>
    <row r="179" s="5" customFormat="1" x14ac:dyDescent="0.2"/>
    <row r="180" s="5" customFormat="1" x14ac:dyDescent="0.2"/>
    <row r="181" s="5" customFormat="1" x14ac:dyDescent="0.2"/>
    <row r="182" s="5" customFormat="1" x14ac:dyDescent="0.2"/>
    <row r="183" s="5" customFormat="1" x14ac:dyDescent="0.2"/>
    <row r="184" s="5" customFormat="1" x14ac:dyDescent="0.2"/>
    <row r="185" s="5" customFormat="1" x14ac:dyDescent="0.2"/>
    <row r="186" s="5" customFormat="1" x14ac:dyDescent="0.2"/>
    <row r="187" s="5" customFormat="1" x14ac:dyDescent="0.2"/>
    <row r="188" s="5" customFormat="1" x14ac:dyDescent="0.2"/>
    <row r="189" s="5" customFormat="1" x14ac:dyDescent="0.2"/>
  </sheetData>
  <mergeCells count="3">
    <mergeCell ref="B8"/>
    <mergeCell ref="C8"/>
    <mergeCell ref="D8"/>
  </mergeCells>
  <phoneticPr fontId="3" type="noConversion"/>
  <pageMargins left="0.75" right="0.75" top="1" bottom="1" header="0.5" footer="0.5"/>
  <pageSetup paperSize="9" firstPageNumber="0" fitToWidth="0" fitToHeight="0" orientation="portrait" horizontalDpi="300" verticalDpi="300" r:id="rId1"/>
  <headerFooter alignWithMargins="0"/>
  <ignoredErrors>
    <ignoredError sqref="C22:C164 D22:D16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1:D108"/>
  <sheetViews>
    <sheetView zoomScaleNormal="100" workbookViewId="0"/>
  </sheetViews>
  <sheetFormatPr defaultRowHeight="12.75" x14ac:dyDescent="0.2"/>
  <cols>
    <col min="2" max="2" width="41" bestFit="1" customWidth="1"/>
    <col min="3" max="4" width="25.140625" customWidth="1"/>
  </cols>
  <sheetData>
    <row r="1" spans="2:4" x14ac:dyDescent="0.2">
      <c r="B1" s="9"/>
    </row>
    <row r="2" spans="2:4" ht="20.25" x14ac:dyDescent="0.25">
      <c r="B2" s="1" t="s">
        <v>117</v>
      </c>
      <c r="C2" s="7"/>
      <c r="D2" s="7"/>
    </row>
    <row r="4" spans="2:4" x14ac:dyDescent="0.2">
      <c r="B4" t="s">
        <v>246</v>
      </c>
    </row>
    <row r="5" spans="2:4" x14ac:dyDescent="0.2">
      <c r="B5" t="s">
        <v>247</v>
      </c>
    </row>
    <row r="6" spans="2:4" x14ac:dyDescent="0.2">
      <c r="C6" s="7"/>
      <c r="D6" s="7"/>
    </row>
    <row r="7" spans="2:4" x14ac:dyDescent="0.2">
      <c r="B7" t="s">
        <v>243</v>
      </c>
      <c r="C7" s="7"/>
      <c r="D7" s="15" t="s">
        <v>2</v>
      </c>
    </row>
    <row r="8" spans="2:4" x14ac:dyDescent="0.2">
      <c r="B8" s="6" t="s">
        <v>3</v>
      </c>
      <c r="C8" s="16" t="s">
        <v>4</v>
      </c>
      <c r="D8" s="16" t="s">
        <v>5</v>
      </c>
    </row>
    <row r="9" spans="2:4" x14ac:dyDescent="0.2">
      <c r="B9" s="3"/>
      <c r="C9" s="2"/>
      <c r="D9" s="2"/>
    </row>
    <row r="10" spans="2:4" s="5" customFormat="1" x14ac:dyDescent="0.2">
      <c r="B10" s="4" t="s">
        <v>118</v>
      </c>
      <c r="C10" s="8">
        <f>C11+C19+C25+C29+C44+C46+C49+C50</f>
        <v>440052254691</v>
      </c>
      <c r="D10" s="8">
        <f t="shared" ref="D10" si="0">D11+D19+D25+D29+D44+D46+D49+D50</f>
        <v>273354099368</v>
      </c>
    </row>
    <row r="11" spans="2:4" s="5" customFormat="1" x14ac:dyDescent="0.2">
      <c r="B11" s="4" t="s">
        <v>119</v>
      </c>
      <c r="C11" s="8">
        <f>SUM(C12:C18)</f>
        <v>57340624951</v>
      </c>
      <c r="D11" s="8">
        <f t="shared" ref="D11" si="1">SUM(D12:D18)</f>
        <v>45143145036</v>
      </c>
    </row>
    <row r="12" spans="2:4" s="5" customFormat="1" x14ac:dyDescent="0.2">
      <c r="B12" s="4" t="s">
        <v>120</v>
      </c>
      <c r="C12" s="8">
        <v>42535049668</v>
      </c>
      <c r="D12" s="8">
        <v>35087253251</v>
      </c>
    </row>
    <row r="13" spans="2:4" s="5" customFormat="1" x14ac:dyDescent="0.2">
      <c r="B13" s="4" t="s">
        <v>121</v>
      </c>
      <c r="C13" s="8">
        <v>10683428001</v>
      </c>
      <c r="D13" s="8">
        <v>6631189920</v>
      </c>
    </row>
    <row r="14" spans="2:4" s="5" customFormat="1" x14ac:dyDescent="0.2">
      <c r="B14" s="4" t="s">
        <v>122</v>
      </c>
      <c r="C14" s="8">
        <v>72500000</v>
      </c>
      <c r="D14" s="8">
        <v>85000000</v>
      </c>
    </row>
    <row r="15" spans="2:4" s="5" customFormat="1" x14ac:dyDescent="0.2">
      <c r="B15" s="4" t="s">
        <v>123</v>
      </c>
      <c r="C15" s="8">
        <v>1178904631</v>
      </c>
      <c r="D15" s="8">
        <v>863302368</v>
      </c>
    </row>
    <row r="16" spans="2:4" s="5" customFormat="1" x14ac:dyDescent="0.2">
      <c r="B16" s="4" t="s">
        <v>124</v>
      </c>
      <c r="C16" s="8">
        <v>2182934167</v>
      </c>
      <c r="D16" s="8">
        <v>1156484847</v>
      </c>
    </row>
    <row r="17" spans="2:4" s="5" customFormat="1" x14ac:dyDescent="0.2">
      <c r="B17" s="4" t="s">
        <v>125</v>
      </c>
      <c r="C17" s="8">
        <v>37158350</v>
      </c>
      <c r="D17" s="8" t="s">
        <v>0</v>
      </c>
    </row>
    <row r="18" spans="2:4" s="5" customFormat="1" x14ac:dyDescent="0.2">
      <c r="B18" s="4" t="s">
        <v>126</v>
      </c>
      <c r="C18" s="8">
        <v>650650134</v>
      </c>
      <c r="D18" s="8">
        <v>1319914650</v>
      </c>
    </row>
    <row r="19" spans="2:4" s="5" customFormat="1" x14ac:dyDescent="0.2">
      <c r="B19" s="4" t="s">
        <v>127</v>
      </c>
      <c r="C19" s="8">
        <f>SUM(C20:C24)</f>
        <v>86215762783</v>
      </c>
      <c r="D19" s="8">
        <f t="shared" ref="D19" si="2">SUM(D20:D24)</f>
        <v>56958406236</v>
      </c>
    </row>
    <row r="20" spans="2:4" s="5" customFormat="1" x14ac:dyDescent="0.2">
      <c r="B20" s="4" t="s">
        <v>128</v>
      </c>
      <c r="C20" s="8">
        <v>70632556289</v>
      </c>
      <c r="D20" s="8">
        <v>52640811197</v>
      </c>
    </row>
    <row r="21" spans="2:4" s="5" customFormat="1" x14ac:dyDescent="0.2">
      <c r="B21" s="4" t="s">
        <v>129</v>
      </c>
      <c r="C21" s="8">
        <v>3019316591</v>
      </c>
      <c r="D21" s="8">
        <v>3551995039</v>
      </c>
    </row>
    <row r="22" spans="2:4" s="5" customFormat="1" x14ac:dyDescent="0.2">
      <c r="B22" s="4" t="s">
        <v>130</v>
      </c>
      <c r="C22" s="8">
        <v>148217483</v>
      </c>
      <c r="D22" s="8">
        <v>518600000</v>
      </c>
    </row>
    <row r="23" spans="2:4" s="5" customFormat="1" x14ac:dyDescent="0.2">
      <c r="B23" s="4" t="s">
        <v>131</v>
      </c>
      <c r="C23" s="8">
        <v>82440952</v>
      </c>
      <c r="D23" s="8">
        <v>68480000</v>
      </c>
    </row>
    <row r="24" spans="2:4" s="5" customFormat="1" x14ac:dyDescent="0.2">
      <c r="B24" s="4" t="s">
        <v>132</v>
      </c>
      <c r="C24" s="8">
        <v>12333231468</v>
      </c>
      <c r="D24" s="8">
        <v>178520000</v>
      </c>
    </row>
    <row r="25" spans="2:4" s="5" customFormat="1" x14ac:dyDescent="0.2">
      <c r="B25" s="4" t="s">
        <v>133</v>
      </c>
      <c r="C25" s="8">
        <f>SUM(C26:C28)</f>
        <v>239019992962</v>
      </c>
      <c r="D25" s="8">
        <f t="shared" ref="D25" si="3">SUM(D26:D28)</f>
        <v>117461606265</v>
      </c>
    </row>
    <row r="26" spans="2:4" s="5" customFormat="1" x14ac:dyDescent="0.2">
      <c r="B26" s="4" t="s">
        <v>134</v>
      </c>
      <c r="C26" s="8">
        <v>111610002158</v>
      </c>
      <c r="D26" s="8">
        <v>50499186265</v>
      </c>
    </row>
    <row r="27" spans="2:4" s="5" customFormat="1" x14ac:dyDescent="0.2">
      <c r="B27" s="4" t="s">
        <v>135</v>
      </c>
      <c r="C27" s="8">
        <v>126567860000</v>
      </c>
      <c r="D27" s="8">
        <v>66962420000</v>
      </c>
    </row>
    <row r="28" spans="2:4" s="5" customFormat="1" x14ac:dyDescent="0.2">
      <c r="B28" s="4" t="s">
        <v>136</v>
      </c>
      <c r="C28" s="8">
        <v>842130804</v>
      </c>
      <c r="D28" s="8">
        <v>0</v>
      </c>
    </row>
    <row r="29" spans="2:4" s="5" customFormat="1" x14ac:dyDescent="0.2">
      <c r="B29" s="4" t="s">
        <v>137</v>
      </c>
      <c r="C29" s="8">
        <f>SUM(C30:C43)</f>
        <v>48550476225</v>
      </c>
      <c r="D29" s="8">
        <f t="shared" ref="D29" si="4">SUM(D30:D43)</f>
        <v>46221519509</v>
      </c>
    </row>
    <row r="30" spans="2:4" s="5" customFormat="1" x14ac:dyDescent="0.2">
      <c r="B30" s="4" t="s">
        <v>138</v>
      </c>
      <c r="C30" s="8">
        <v>13078700256</v>
      </c>
      <c r="D30" s="8">
        <v>9837601370</v>
      </c>
    </row>
    <row r="31" spans="2:4" s="5" customFormat="1" x14ac:dyDescent="0.2">
      <c r="B31" s="4" t="s">
        <v>139</v>
      </c>
      <c r="C31" s="8">
        <v>7762352821</v>
      </c>
      <c r="D31" s="8">
        <v>6928767466</v>
      </c>
    </row>
    <row r="32" spans="2:4" s="5" customFormat="1" x14ac:dyDescent="0.2">
      <c r="B32" s="4" t="s">
        <v>140</v>
      </c>
      <c r="C32" s="8" t="s">
        <v>0</v>
      </c>
      <c r="D32" s="8">
        <v>1038356166</v>
      </c>
    </row>
    <row r="33" spans="2:4" s="5" customFormat="1" x14ac:dyDescent="0.2">
      <c r="B33" s="4" t="s">
        <v>141</v>
      </c>
      <c r="C33" s="8">
        <v>21106857560</v>
      </c>
      <c r="D33" s="8">
        <v>18086196334</v>
      </c>
    </row>
    <row r="34" spans="2:4" s="5" customFormat="1" x14ac:dyDescent="0.2">
      <c r="B34" s="4" t="s">
        <v>142</v>
      </c>
      <c r="C34" s="8">
        <v>81663648</v>
      </c>
      <c r="D34" s="8">
        <v>59501445</v>
      </c>
    </row>
    <row r="35" spans="2:4" s="5" customFormat="1" x14ac:dyDescent="0.2">
      <c r="B35" s="4" t="s">
        <v>143</v>
      </c>
      <c r="C35" s="8">
        <v>48236425</v>
      </c>
      <c r="D35" s="8">
        <v>26285212</v>
      </c>
    </row>
    <row r="36" spans="2:4" s="5" customFormat="1" x14ac:dyDescent="0.2">
      <c r="B36" s="4" t="s">
        <v>144</v>
      </c>
      <c r="C36" s="8">
        <v>764353597</v>
      </c>
      <c r="D36" s="8">
        <v>293562657</v>
      </c>
    </row>
    <row r="37" spans="2:4" s="5" customFormat="1" x14ac:dyDescent="0.2">
      <c r="B37" s="4" t="s">
        <v>145</v>
      </c>
      <c r="C37" s="8" t="s">
        <v>0</v>
      </c>
      <c r="D37" s="8">
        <v>7400342</v>
      </c>
    </row>
    <row r="38" spans="2:4" s="5" customFormat="1" x14ac:dyDescent="0.2">
      <c r="B38" s="4" t="s">
        <v>146</v>
      </c>
      <c r="C38" s="8">
        <v>68374070</v>
      </c>
      <c r="D38" s="8">
        <v>1999224</v>
      </c>
    </row>
    <row r="39" spans="2:4" s="5" customFormat="1" x14ac:dyDescent="0.2">
      <c r="B39" s="4" t="s">
        <v>147</v>
      </c>
      <c r="C39" s="8">
        <v>63014</v>
      </c>
      <c r="D39" s="8">
        <v>206604757</v>
      </c>
    </row>
    <row r="40" spans="2:4" s="5" customFormat="1" x14ac:dyDescent="0.2">
      <c r="B40" s="4" t="s">
        <v>148</v>
      </c>
      <c r="C40" s="8" t="s">
        <v>0</v>
      </c>
      <c r="D40" s="8">
        <v>25950172</v>
      </c>
    </row>
    <row r="41" spans="2:4" s="5" customFormat="1" x14ac:dyDescent="0.2">
      <c r="B41" s="4" t="s">
        <v>149</v>
      </c>
      <c r="C41" s="8">
        <v>4458046491</v>
      </c>
      <c r="D41" s="8">
        <v>8635591128</v>
      </c>
    </row>
    <row r="42" spans="2:4" s="5" customFormat="1" x14ac:dyDescent="0.2">
      <c r="B42" s="4" t="s">
        <v>150</v>
      </c>
      <c r="C42" s="8">
        <v>742921393</v>
      </c>
      <c r="D42" s="8">
        <v>928961252</v>
      </c>
    </row>
    <row r="43" spans="2:4" s="5" customFormat="1" x14ac:dyDescent="0.2">
      <c r="B43" s="4" t="s">
        <v>151</v>
      </c>
      <c r="C43" s="8">
        <v>438906950</v>
      </c>
      <c r="D43" s="8">
        <v>144741984</v>
      </c>
    </row>
    <row r="44" spans="2:4" s="5" customFormat="1" x14ac:dyDescent="0.2">
      <c r="B44" s="4" t="s">
        <v>152</v>
      </c>
      <c r="C44" s="8">
        <f>SUM(C45)</f>
        <v>0</v>
      </c>
      <c r="D44" s="8">
        <f t="shared" ref="D44" si="5">SUM(D45)</f>
        <v>0</v>
      </c>
    </row>
    <row r="45" spans="2:4" s="5" customFormat="1" x14ac:dyDescent="0.2">
      <c r="B45" s="4" t="s">
        <v>153</v>
      </c>
      <c r="C45" s="8" t="s">
        <v>0</v>
      </c>
      <c r="D45" s="8" t="s">
        <v>0</v>
      </c>
    </row>
    <row r="46" spans="2:4" s="5" customFormat="1" x14ac:dyDescent="0.2">
      <c r="B46" s="4" t="s">
        <v>154</v>
      </c>
      <c r="C46" s="8">
        <f>SUM(C47:C48)</f>
        <v>498284222</v>
      </c>
      <c r="D46" s="8">
        <f t="shared" ref="D46" si="6">SUM(D47:D48)</f>
        <v>994548350</v>
      </c>
    </row>
    <row r="47" spans="2:4" s="5" customFormat="1" x14ac:dyDescent="0.2">
      <c r="B47" s="4" t="s">
        <v>155</v>
      </c>
      <c r="C47" s="8">
        <v>22341377</v>
      </c>
      <c r="D47" s="8">
        <v>14731503</v>
      </c>
    </row>
    <row r="48" spans="2:4" s="5" customFormat="1" x14ac:dyDescent="0.2">
      <c r="B48" s="4" t="s">
        <v>156</v>
      </c>
      <c r="C48" s="8">
        <v>475942845</v>
      </c>
      <c r="D48" s="8">
        <v>979816847</v>
      </c>
    </row>
    <row r="49" spans="2:4" s="5" customFormat="1" x14ac:dyDescent="0.2">
      <c r="B49" s="4" t="s">
        <v>157</v>
      </c>
      <c r="C49" s="8">
        <v>1009233954</v>
      </c>
      <c r="D49" s="8">
        <v>753215534</v>
      </c>
    </row>
    <row r="50" spans="2:4" s="5" customFormat="1" x14ac:dyDescent="0.2">
      <c r="B50" s="4" t="s">
        <v>158</v>
      </c>
      <c r="C50" s="8">
        <f>SUM(C51:C53)</f>
        <v>7417879594</v>
      </c>
      <c r="D50" s="8">
        <f t="shared" ref="D50" si="7">SUM(D51:D53)</f>
        <v>5821658438</v>
      </c>
    </row>
    <row r="51" spans="2:4" s="5" customFormat="1" x14ac:dyDescent="0.2">
      <c r="B51" s="4" t="s">
        <v>159</v>
      </c>
      <c r="C51" s="8">
        <v>7417879594</v>
      </c>
      <c r="D51" s="8">
        <v>5821658438</v>
      </c>
    </row>
    <row r="52" spans="2:4" s="5" customFormat="1" x14ac:dyDescent="0.2">
      <c r="B52" s="4" t="s">
        <v>160</v>
      </c>
      <c r="C52" s="8" t="s">
        <v>0</v>
      </c>
      <c r="D52" s="8" t="s">
        <v>0</v>
      </c>
    </row>
    <row r="53" spans="2:4" s="5" customFormat="1" x14ac:dyDescent="0.2">
      <c r="B53" s="4" t="s">
        <v>161</v>
      </c>
      <c r="C53" s="8" t="s">
        <v>0</v>
      </c>
      <c r="D53" s="8" t="s">
        <v>0</v>
      </c>
    </row>
    <row r="54" spans="2:4" s="5" customFormat="1" x14ac:dyDescent="0.2">
      <c r="B54" s="4" t="s">
        <v>162</v>
      </c>
      <c r="C54" s="8">
        <f>C55+C61+C67+C71+C81+C83+C86</f>
        <v>400303477951</v>
      </c>
      <c r="D54" s="8">
        <f t="shared" ref="D54" si="8">D55+D61+D67+D71+D81+D83+D86</f>
        <v>239346521272</v>
      </c>
    </row>
    <row r="55" spans="2:4" s="5" customFormat="1" x14ac:dyDescent="0.2">
      <c r="B55" s="4" t="s">
        <v>163</v>
      </c>
      <c r="C55" s="8">
        <f>SUM(C56:C60)</f>
        <v>18868135244</v>
      </c>
      <c r="D55" s="8">
        <f t="shared" ref="D55" si="9">SUM(D56:D60)</f>
        <v>13361543557</v>
      </c>
    </row>
    <row r="56" spans="2:4" s="5" customFormat="1" x14ac:dyDescent="0.2">
      <c r="B56" s="4" t="s">
        <v>164</v>
      </c>
      <c r="C56" s="8">
        <v>18229347945</v>
      </c>
      <c r="D56" s="8">
        <v>12508174424</v>
      </c>
    </row>
    <row r="57" spans="2:4" s="5" customFormat="1" x14ac:dyDescent="0.2">
      <c r="B57" s="4" t="s">
        <v>165</v>
      </c>
      <c r="C57" s="8">
        <v>210193293</v>
      </c>
      <c r="D57" s="8">
        <v>395624347</v>
      </c>
    </row>
    <row r="58" spans="2:4" s="5" customFormat="1" x14ac:dyDescent="0.2">
      <c r="B58" s="4" t="s">
        <v>166</v>
      </c>
      <c r="C58" s="8" t="s">
        <v>0</v>
      </c>
      <c r="D58" s="8">
        <v>4500000</v>
      </c>
    </row>
    <row r="59" spans="2:4" s="5" customFormat="1" x14ac:dyDescent="0.2">
      <c r="B59" s="4" t="s">
        <v>167</v>
      </c>
      <c r="C59" s="8">
        <v>3046677</v>
      </c>
      <c r="D59" s="8" t="s">
        <v>0</v>
      </c>
    </row>
    <row r="60" spans="2:4" s="5" customFormat="1" x14ac:dyDescent="0.2">
      <c r="B60" s="4" t="s">
        <v>168</v>
      </c>
      <c r="C60" s="8">
        <v>425547329</v>
      </c>
      <c r="D60" s="8">
        <v>453244786</v>
      </c>
    </row>
    <row r="61" spans="2:4" s="5" customFormat="1" x14ac:dyDescent="0.2">
      <c r="B61" s="4" t="s">
        <v>169</v>
      </c>
      <c r="C61" s="8">
        <f>SUM(C62:C66)</f>
        <v>70302869731</v>
      </c>
      <c r="D61" s="8">
        <f t="shared" ref="D61" si="10">SUM(D62:D66)</f>
        <v>34606690369</v>
      </c>
    </row>
    <row r="62" spans="2:4" s="5" customFormat="1" x14ac:dyDescent="0.2">
      <c r="B62" s="4" t="s">
        <v>170</v>
      </c>
      <c r="C62" s="8">
        <v>54685517028</v>
      </c>
      <c r="D62" s="8">
        <v>33506493923</v>
      </c>
    </row>
    <row r="63" spans="2:4" s="5" customFormat="1" x14ac:dyDescent="0.2">
      <c r="B63" s="4" t="s">
        <v>171</v>
      </c>
      <c r="C63" s="8">
        <v>1439493447</v>
      </c>
      <c r="D63" s="8">
        <v>1049051046</v>
      </c>
    </row>
    <row r="64" spans="2:4" s="5" customFormat="1" x14ac:dyDescent="0.2">
      <c r="B64" s="4" t="s">
        <v>172</v>
      </c>
      <c r="C64" s="8">
        <v>1842123626</v>
      </c>
      <c r="D64" s="8">
        <v>0</v>
      </c>
    </row>
    <row r="65" spans="2:4" s="5" customFormat="1" x14ac:dyDescent="0.2">
      <c r="B65" s="4" t="s">
        <v>173</v>
      </c>
      <c r="C65" s="8">
        <v>341119362</v>
      </c>
      <c r="D65" s="8">
        <v>4650000</v>
      </c>
    </row>
    <row r="66" spans="2:4" s="5" customFormat="1" x14ac:dyDescent="0.2">
      <c r="B66" s="4" t="s">
        <v>174</v>
      </c>
      <c r="C66" s="8">
        <v>11994616268</v>
      </c>
      <c r="D66" s="8">
        <v>46495400</v>
      </c>
    </row>
    <row r="67" spans="2:4" s="5" customFormat="1" x14ac:dyDescent="0.2">
      <c r="B67" s="4" t="s">
        <v>175</v>
      </c>
      <c r="C67" s="8">
        <f>SUM(C68:C70)</f>
        <v>222043288751</v>
      </c>
      <c r="D67" s="8">
        <f t="shared" ref="D67" si="11">SUM(D68:D70)</f>
        <v>112774949293</v>
      </c>
    </row>
    <row r="68" spans="2:4" s="5" customFormat="1" x14ac:dyDescent="0.2">
      <c r="B68" s="4" t="s">
        <v>176</v>
      </c>
      <c r="C68" s="8">
        <v>111133898751</v>
      </c>
      <c r="D68" s="8">
        <v>51177693293</v>
      </c>
    </row>
    <row r="69" spans="2:4" s="5" customFormat="1" x14ac:dyDescent="0.2">
      <c r="B69" s="4" t="s">
        <v>177</v>
      </c>
      <c r="C69" s="8">
        <v>110900390000</v>
      </c>
      <c r="D69" s="8">
        <v>61591256000</v>
      </c>
    </row>
    <row r="70" spans="2:4" s="5" customFormat="1" x14ac:dyDescent="0.2">
      <c r="B70" s="4" t="s">
        <v>178</v>
      </c>
      <c r="C70" s="8">
        <v>9000000</v>
      </c>
      <c r="D70" s="8">
        <v>6000000</v>
      </c>
    </row>
    <row r="71" spans="2:4" s="5" customFormat="1" x14ac:dyDescent="0.2">
      <c r="B71" s="4" t="s">
        <v>179</v>
      </c>
      <c r="C71" s="8">
        <f>SUM(C72:C80)</f>
        <v>21259539458</v>
      </c>
      <c r="D71" s="8">
        <f t="shared" ref="D71" si="12">SUM(D72:D80)</f>
        <v>17184141068</v>
      </c>
    </row>
    <row r="72" spans="2:4" s="5" customFormat="1" x14ac:dyDescent="0.2">
      <c r="B72" s="4" t="s">
        <v>180</v>
      </c>
      <c r="C72" s="8">
        <v>1198011680</v>
      </c>
      <c r="D72" s="8">
        <v>186456159</v>
      </c>
    </row>
    <row r="73" spans="2:4" s="5" customFormat="1" x14ac:dyDescent="0.2">
      <c r="B73" s="4" t="s">
        <v>181</v>
      </c>
      <c r="C73" s="8">
        <v>6115068</v>
      </c>
      <c r="D73" s="8">
        <v>69945204</v>
      </c>
    </row>
    <row r="74" spans="2:4" s="5" customFormat="1" x14ac:dyDescent="0.2">
      <c r="B74" s="4" t="s">
        <v>182</v>
      </c>
      <c r="C74" s="8">
        <v>1033920002</v>
      </c>
      <c r="D74" s="8" t="s">
        <v>0</v>
      </c>
    </row>
    <row r="75" spans="2:4" s="5" customFormat="1" x14ac:dyDescent="0.2">
      <c r="B75" s="4" t="s">
        <v>183</v>
      </c>
      <c r="C75" s="8">
        <v>20470937</v>
      </c>
      <c r="D75" s="8">
        <v>16971332</v>
      </c>
    </row>
    <row r="76" spans="2:4" s="5" customFormat="1" x14ac:dyDescent="0.2">
      <c r="B76" s="4" t="s">
        <v>184</v>
      </c>
      <c r="C76" s="8">
        <v>2367004607</v>
      </c>
      <c r="D76" s="8">
        <v>1369287793</v>
      </c>
    </row>
    <row r="77" spans="2:4" s="5" customFormat="1" x14ac:dyDescent="0.2">
      <c r="B77" s="4" t="s">
        <v>185</v>
      </c>
      <c r="C77" s="8">
        <v>10182903730</v>
      </c>
      <c r="D77" s="8">
        <v>6640194389</v>
      </c>
    </row>
    <row r="78" spans="2:4" s="5" customFormat="1" x14ac:dyDescent="0.2">
      <c r="B78" s="4" t="s">
        <v>186</v>
      </c>
      <c r="C78" s="8">
        <v>6181652006</v>
      </c>
      <c r="D78" s="8">
        <v>8658052983</v>
      </c>
    </row>
    <row r="79" spans="2:4" s="5" customFormat="1" x14ac:dyDescent="0.2">
      <c r="B79" s="4" t="s">
        <v>187</v>
      </c>
      <c r="C79" s="8" t="s">
        <v>0</v>
      </c>
      <c r="D79" s="8">
        <v>8729611</v>
      </c>
    </row>
    <row r="80" spans="2:4" s="5" customFormat="1" x14ac:dyDescent="0.2">
      <c r="B80" s="4" t="s">
        <v>188</v>
      </c>
      <c r="C80" s="8">
        <v>269461428</v>
      </c>
      <c r="D80" s="8">
        <v>234503597</v>
      </c>
    </row>
    <row r="81" spans="2:4" s="5" customFormat="1" x14ac:dyDescent="0.2">
      <c r="B81" s="4" t="s">
        <v>189</v>
      </c>
      <c r="C81" s="8">
        <f>SUM(C82)</f>
        <v>1223882355</v>
      </c>
      <c r="D81" s="8">
        <f t="shared" ref="D81" si="13">SUM(D82)</f>
        <v>11018407293</v>
      </c>
    </row>
    <row r="82" spans="2:4" s="5" customFormat="1" x14ac:dyDescent="0.2">
      <c r="B82" s="4" t="s">
        <v>190</v>
      </c>
      <c r="C82" s="8">
        <v>1223882355</v>
      </c>
      <c r="D82" s="8">
        <v>11018407293</v>
      </c>
    </row>
    <row r="83" spans="2:4" s="5" customFormat="1" x14ac:dyDescent="0.2">
      <c r="B83" s="4" t="s">
        <v>191</v>
      </c>
      <c r="C83" s="8">
        <v>603888138</v>
      </c>
      <c r="D83" s="8">
        <v>1752101194</v>
      </c>
    </row>
    <row r="84" spans="2:4" s="5" customFormat="1" x14ac:dyDescent="0.2">
      <c r="B84" s="4" t="s">
        <v>192</v>
      </c>
      <c r="C84" s="8">
        <v>23786163</v>
      </c>
      <c r="D84" s="8">
        <v>30024958</v>
      </c>
    </row>
    <row r="85" spans="2:4" s="5" customFormat="1" x14ac:dyDescent="0.2">
      <c r="B85" s="4" t="s">
        <v>193</v>
      </c>
      <c r="C85" s="8">
        <v>580101975</v>
      </c>
      <c r="D85" s="8">
        <v>1722076236</v>
      </c>
    </row>
    <row r="86" spans="2:4" s="5" customFormat="1" x14ac:dyDescent="0.2">
      <c r="B86" s="4" t="s">
        <v>194</v>
      </c>
      <c r="C86" s="8">
        <v>66001874274</v>
      </c>
      <c r="D86" s="8">
        <v>48648688498</v>
      </c>
    </row>
    <row r="87" spans="2:4" s="5" customFormat="1" x14ac:dyDescent="0.2">
      <c r="B87" s="4" t="s">
        <v>195</v>
      </c>
      <c r="C87" s="8">
        <f>C10-C54</f>
        <v>39748776740</v>
      </c>
      <c r="D87" s="8">
        <f t="shared" ref="D87" si="14">D10-D54</f>
        <v>34007578096</v>
      </c>
    </row>
    <row r="88" spans="2:4" s="5" customFormat="1" x14ac:dyDescent="0.2">
      <c r="B88" s="4" t="s">
        <v>196</v>
      </c>
      <c r="C88" s="8">
        <v>366375527</v>
      </c>
      <c r="D88" s="8">
        <v>123265839</v>
      </c>
    </row>
    <row r="89" spans="2:4" s="5" customFormat="1" x14ac:dyDescent="0.2">
      <c r="B89" s="4" t="s">
        <v>197</v>
      </c>
      <c r="C89" s="8">
        <v>49116000</v>
      </c>
      <c r="D89" s="8">
        <v>20412138</v>
      </c>
    </row>
    <row r="90" spans="2:4" s="5" customFormat="1" x14ac:dyDescent="0.2">
      <c r="B90" s="4" t="s">
        <v>198</v>
      </c>
      <c r="C90" s="8" t="s">
        <v>0</v>
      </c>
      <c r="D90" s="8" t="s">
        <v>0</v>
      </c>
    </row>
    <row r="91" spans="2:4" s="5" customFormat="1" x14ac:dyDescent="0.2">
      <c r="B91" s="4" t="s">
        <v>199</v>
      </c>
      <c r="C91" s="8" t="s">
        <v>0</v>
      </c>
      <c r="D91" s="8" t="s">
        <v>0</v>
      </c>
    </row>
    <row r="92" spans="2:4" s="5" customFormat="1" x14ac:dyDescent="0.2">
      <c r="B92" s="4" t="s">
        <v>200</v>
      </c>
      <c r="C92" s="8">
        <v>317259527</v>
      </c>
      <c r="D92" s="8">
        <v>102853701</v>
      </c>
    </row>
    <row r="93" spans="2:4" s="5" customFormat="1" x14ac:dyDescent="0.2">
      <c r="B93" s="4" t="s">
        <v>201</v>
      </c>
      <c r="C93" s="8">
        <f>SUM(C94:C97)</f>
        <v>8263129</v>
      </c>
      <c r="D93" s="8">
        <f t="shared" ref="D93" si="15">SUM(D94:D97)</f>
        <v>117521965</v>
      </c>
    </row>
    <row r="94" spans="2:4" s="5" customFormat="1" x14ac:dyDescent="0.2">
      <c r="B94" s="4" t="s">
        <v>202</v>
      </c>
      <c r="C94" s="8" t="s">
        <v>0</v>
      </c>
      <c r="D94" s="8">
        <v>0</v>
      </c>
    </row>
    <row r="95" spans="2:4" s="5" customFormat="1" x14ac:dyDescent="0.2">
      <c r="B95" s="4" t="s">
        <v>203</v>
      </c>
      <c r="C95" s="8">
        <v>82607</v>
      </c>
      <c r="D95" s="8">
        <v>67740152</v>
      </c>
    </row>
    <row r="96" spans="2:4" s="5" customFormat="1" x14ac:dyDescent="0.2">
      <c r="B96" s="4" t="s">
        <v>204</v>
      </c>
      <c r="C96" s="8">
        <v>3500000</v>
      </c>
      <c r="D96" s="8">
        <v>0</v>
      </c>
    </row>
    <row r="97" spans="2:4" s="5" customFormat="1" x14ac:dyDescent="0.2">
      <c r="B97" s="4" t="s">
        <v>205</v>
      </c>
      <c r="C97" s="8">
        <v>4680522</v>
      </c>
      <c r="D97" s="8">
        <v>49781813</v>
      </c>
    </row>
    <row r="98" spans="2:4" s="5" customFormat="1" x14ac:dyDescent="0.2">
      <c r="B98" s="4" t="s">
        <v>206</v>
      </c>
      <c r="C98" s="8">
        <f>C87+C88-C93</f>
        <v>40106889138</v>
      </c>
      <c r="D98" s="8">
        <f t="shared" ref="D98" si="16">D87+D88-D93</f>
        <v>34013321970</v>
      </c>
    </row>
    <row r="99" spans="2:4" s="5" customFormat="1" x14ac:dyDescent="0.2">
      <c r="B99" s="4" t="s">
        <v>207</v>
      </c>
      <c r="C99" s="8">
        <v>10055234746</v>
      </c>
      <c r="D99" s="8">
        <v>8034476628</v>
      </c>
    </row>
    <row r="100" spans="2:4" s="5" customFormat="1" x14ac:dyDescent="0.2">
      <c r="B100" s="4" t="s">
        <v>208</v>
      </c>
      <c r="C100" s="8">
        <f>C98-C99</f>
        <v>30051654392</v>
      </c>
      <c r="D100" s="8">
        <f t="shared" ref="D100" si="17">D98-D99</f>
        <v>25978845342</v>
      </c>
    </row>
    <row r="101" spans="2:4" s="5" customFormat="1" x14ac:dyDescent="0.2">
      <c r="B101" s="4" t="s">
        <v>209</v>
      </c>
      <c r="C101" s="8" t="s">
        <v>0</v>
      </c>
      <c r="D101" s="8" t="s">
        <v>0</v>
      </c>
    </row>
    <row r="102" spans="2:4" s="5" customFormat="1" x14ac:dyDescent="0.2">
      <c r="B102" s="4" t="s">
        <v>210</v>
      </c>
      <c r="C102" s="10" t="s">
        <v>211</v>
      </c>
      <c r="D102" s="10" t="s">
        <v>212</v>
      </c>
    </row>
    <row r="103" spans="2:4" s="5" customFormat="1" x14ac:dyDescent="0.2">
      <c r="B103" s="4" t="s">
        <v>213</v>
      </c>
      <c r="C103" s="10" t="s">
        <v>211</v>
      </c>
      <c r="D103" s="10" t="s">
        <v>212</v>
      </c>
    </row>
    <row r="108" spans="2:4" x14ac:dyDescent="0.2">
      <c r="C108" s="7"/>
      <c r="D108" s="7"/>
    </row>
  </sheetData>
  <mergeCells count="2">
    <mergeCell ref="C8"/>
    <mergeCell ref="D8"/>
  </mergeCells>
  <phoneticPr fontId="3" type="noConversion"/>
  <pageMargins left="0.75" right="0.75" top="1" bottom="1" header="0.5" footer="0.5"/>
  <pageSetup paperSize="9" firstPageNumber="0" fitToWidth="0" fitToHeight="0" orientation="portrait" horizontalDpi="300" verticalDpi="300" r:id="rId1"/>
  <headerFooter alignWithMargins="0"/>
  <ignoredErrors>
    <ignoredError sqref="C46:C103 D46:D10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대차대조표</vt:lpstr>
      <vt:lpstr>손익계산서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김백일</dc:creator>
  <cp:lastModifiedBy>etk</cp:lastModifiedBy>
  <dcterms:created xsi:type="dcterms:W3CDTF">2013-09-10T06:29:06Z</dcterms:created>
  <dcterms:modified xsi:type="dcterms:W3CDTF">2013-09-11T23:40:04Z</dcterms:modified>
</cp:coreProperties>
</file>