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대차대조표" sheetId="1" r:id="rId1"/>
    <sheet name="손익계산서" sheetId="2" r:id="rId2"/>
  </sheets>
  <definedNames/>
  <calcPr fullCalcOnLoad="1"/>
</workbook>
</file>

<file path=xl/sharedStrings.xml><?xml version="1.0" encoding="utf-8"?>
<sst xmlns="http://schemas.openxmlformats.org/spreadsheetml/2006/main" count="325" uniqueCount="243">
  <si>
    <t> </t>
  </si>
  <si>
    <t>1,010원</t>
  </si>
  <si>
    <t>392원</t>
  </si>
  <si>
    <t>1,026원</t>
  </si>
  <si>
    <t>326원</t>
  </si>
  <si>
    <t>1,041원</t>
  </si>
  <si>
    <t>329원</t>
  </si>
  <si>
    <t>ASSETS</t>
  </si>
  <si>
    <r>
      <rPr>
        <sz val="10"/>
        <rFont val="돋움"/>
        <family val="3"/>
      </rPr>
      <t>Ⅰ</t>
    </r>
    <r>
      <rPr>
        <sz val="10"/>
        <rFont val="Arial"/>
        <family val="2"/>
      </rPr>
      <t>.CASH AND DEPOSITS</t>
    </r>
  </si>
  <si>
    <t>   (1)Cash and cash equivalents</t>
  </si>
  <si>
    <t>      1.Cash on hand</t>
  </si>
  <si>
    <t>      2.Fixed deposits</t>
  </si>
  <si>
    <t>      3.Demand deposits</t>
  </si>
  <si>
    <t>      4.Current deposits</t>
  </si>
  <si>
    <t>      5.Foreign currency deposits</t>
  </si>
  <si>
    <t>      6.Others</t>
  </si>
  <si>
    <t>   (2)Deposits</t>
  </si>
  <si>
    <t>      1.Subscription deposits</t>
  </si>
  <si>
    <t>      2.Reserve for claims of customers' deposits</t>
  </si>
  <si>
    <t>         Customers' deposits - beneficiary</t>
  </si>
  <si>
    <t>      3.Reserve for claims of customers' deposits (trust)</t>
  </si>
  <si>
    <t>         General deposits</t>
  </si>
  <si>
    <t>         Customers' deposits exchange-traded derivatives transaction</t>
  </si>
  <si>
    <t>      4.Securities borrowed</t>
  </si>
  <si>
    <t>      5.Deposits for exchange-traded derivatives</t>
  </si>
  <si>
    <t>      6.Guarantee trading deposits for exchange-traded derivatives</t>
  </si>
  <si>
    <t>      7.Guarantee deposits for stock borrowings from KSFC</t>
  </si>
  <si>
    <t>      8.Guarantee deposits for KSFC trading</t>
  </si>
  <si>
    <t>      9.Others deposits</t>
  </si>
  <si>
    <r>
      <rPr>
        <sz val="10"/>
        <rFont val="돋움"/>
        <family val="3"/>
      </rPr>
      <t>Ⅱ</t>
    </r>
    <r>
      <rPr>
        <sz val="10"/>
        <rFont val="Arial"/>
        <family val="2"/>
      </rPr>
      <t>.SECURITIES</t>
    </r>
  </si>
  <si>
    <t>   (1)Trading securities</t>
  </si>
  <si>
    <t>      1.Stock</t>
  </si>
  <si>
    <t>      2.Stock warrants</t>
  </si>
  <si>
    <t>      3.State bonds, Local government bonds</t>
  </si>
  <si>
    <t>      4.Special bonds</t>
  </si>
  <si>
    <t>      5.Corporate bond</t>
  </si>
  <si>
    <t>      6.Collective investment securities</t>
  </si>
  <si>
    <t>      7.Securities in foreign currency</t>
  </si>
  <si>
    <t>      8.Corporate commercial papers</t>
  </si>
  <si>
    <t>   (2)Available for sale securities</t>
  </si>
  <si>
    <t>      2.State bonds, Local government bonds</t>
  </si>
  <si>
    <t>      3.Investment in partnerships</t>
  </si>
  <si>
    <t>      4.Collective investment securities</t>
  </si>
  <si>
    <r>
      <rPr>
        <sz val="10"/>
        <rFont val="돋움"/>
        <family val="3"/>
      </rPr>
      <t>Ⅲ</t>
    </r>
    <r>
      <rPr>
        <sz val="10"/>
        <rFont val="Arial"/>
        <family val="2"/>
      </rPr>
      <t>.DERIVATIVES</t>
    </r>
  </si>
  <si>
    <t>   (1)Options purchased</t>
  </si>
  <si>
    <t>   (2)Derivatives assets</t>
  </si>
  <si>
    <r>
      <rPr>
        <sz val="10"/>
        <rFont val="돋움"/>
        <family val="3"/>
      </rPr>
      <t>Ⅳ</t>
    </r>
    <r>
      <rPr>
        <sz val="10"/>
        <rFont val="Arial"/>
        <family val="2"/>
      </rPr>
      <t>.LOANS</t>
    </r>
  </si>
  <si>
    <t>   (1)Call loans</t>
  </si>
  <si>
    <t>   (2)Broker's loans</t>
  </si>
  <si>
    <t>      1.Margin to customers</t>
  </si>
  <si>
    <t>      2.Loans secured by securities</t>
  </si>
  <si>
    <t>   (3)Securities purchased under reverse repurchase agreements</t>
  </si>
  <si>
    <t>   (4)Loans</t>
  </si>
  <si>
    <t>   (5)Loans purchased</t>
  </si>
  <si>
    <t>         Net deffered origination fees and costs</t>
  </si>
  <si>
    <t>   (6)Private placement bonds</t>
  </si>
  <si>
    <t xml:space="preserve">         Allowance for broker's loans</t>
  </si>
  <si>
    <t xml:space="preserve">         Allowance for loans</t>
  </si>
  <si>
    <t xml:space="preserve">         Allowance for loans purchased</t>
  </si>
  <si>
    <t xml:space="preserve">         Allowance for private placement bonds</t>
  </si>
  <si>
    <t xml:space="preserve">         Discount present value</t>
  </si>
  <si>
    <r>
      <rPr>
        <sz val="10"/>
        <rFont val="돋움"/>
        <family val="3"/>
      </rPr>
      <t>Ⅴ</t>
    </r>
    <r>
      <rPr>
        <sz val="10"/>
        <rFont val="Arial"/>
        <family val="2"/>
      </rPr>
      <t>.TANGIBLE ASSETS</t>
    </r>
  </si>
  <si>
    <t>   (1)Vehicles</t>
  </si>
  <si>
    <t>      Accumulated depreciation</t>
  </si>
  <si>
    <t>   (2)Furniture and equipments</t>
  </si>
  <si>
    <t>   (3)Other tangible assets</t>
  </si>
  <si>
    <r>
      <rPr>
        <sz val="10"/>
        <rFont val="돋움"/>
        <family val="3"/>
      </rPr>
      <t>Ⅵ</t>
    </r>
    <r>
      <rPr>
        <sz val="10"/>
        <rFont val="Arial"/>
        <family val="2"/>
      </rPr>
      <t>.OTHER ASSETS</t>
    </r>
  </si>
  <si>
    <t>   (1)Receivables</t>
  </si>
  <si>
    <t>      1.Receivables for proprietary trading</t>
  </si>
  <si>
    <t>      2.Receivables for brokerage</t>
  </si>
  <si>
    <t>      3.Other receivables</t>
  </si>
  <si>
    <t>   (2)Accrued income</t>
  </si>
  <si>
    <t>      1.Accrued commissions</t>
  </si>
  <si>
    <t>      2.Accrued interest receivables</t>
  </si>
  <si>
    <t>      3.Accrued interest on margin to customers</t>
  </si>
  <si>
    <t>      4.Accrued interest on loans secured by securities</t>
  </si>
  <si>
    <t>      5.Accrued dividends</t>
  </si>
  <si>
    <t>      6.Accrued other incomes</t>
  </si>
  <si>
    <t>   (3)Advance payments</t>
  </si>
  <si>
    <t>   (4)Prepaid expenses</t>
  </si>
  <si>
    <t>   (5)Prepaid tax</t>
  </si>
  <si>
    <t>   (6)Guarantee</t>
  </si>
  <si>
    <t>   (7)Collective fund for default loss</t>
  </si>
  <si>
    <t>   (8)Intangible assets</t>
  </si>
  <si>
    <t>   (9)Deferred income tax debits</t>
  </si>
  <si>
    <t>   (10)Other investment assets</t>
  </si>
  <si>
    <t>   (11)Receivables for bonds</t>
  </si>
  <si>
    <t xml:space="preserve">         Allowance for receivables</t>
  </si>
  <si>
    <t xml:space="preserve">         Allowance for accrued income</t>
  </si>
  <si>
    <t>TOTAL ASSETS</t>
  </si>
  <si>
    <t>LIABILITIES</t>
  </si>
  <si>
    <r>
      <rPr>
        <sz val="10"/>
        <rFont val="돋움"/>
        <family val="3"/>
      </rPr>
      <t>Ⅰ</t>
    </r>
    <r>
      <rPr>
        <sz val="10"/>
        <rFont val="Arial"/>
        <family val="2"/>
      </rPr>
      <t>.DEPOSITS</t>
    </r>
  </si>
  <si>
    <t>   (1)Customers' deposits</t>
  </si>
  <si>
    <t>      1.Customers' deposits for brokerage</t>
  </si>
  <si>
    <t>      2.Customers' deposits for exchange - traded derivatives trading</t>
  </si>
  <si>
    <t>      3.Customers' deposits for subscriptions</t>
  </si>
  <si>
    <t>      4.Customers' deposits for beneficiary</t>
  </si>
  <si>
    <t>      5.Other deposits</t>
  </si>
  <si>
    <t>   (2)Guarantee deposits</t>
  </si>
  <si>
    <t>   (3)Withholding customers' mileage</t>
  </si>
  <si>
    <r>
      <rPr>
        <sz val="10"/>
        <rFont val="돋움"/>
        <family val="3"/>
      </rPr>
      <t>Ⅱ</t>
    </r>
    <r>
      <rPr>
        <sz val="10"/>
        <rFont val="Arial"/>
        <family val="2"/>
      </rPr>
      <t>.BORROWINGS</t>
    </r>
  </si>
  <si>
    <t>   (1)Call money</t>
  </si>
  <si>
    <t>   (2)Borrowings</t>
  </si>
  <si>
    <t>   (3)Securities sold under reverse resale agreements</t>
  </si>
  <si>
    <t>   (4)Securities sold</t>
  </si>
  <si>
    <t>   (5)Exchange-traded derivatives</t>
  </si>
  <si>
    <t>      1.Options sold</t>
  </si>
  <si>
    <t>      2.Derivatives liabilities</t>
  </si>
  <si>
    <r>
      <rPr>
        <sz val="10"/>
        <rFont val="돋움"/>
        <family val="3"/>
      </rPr>
      <t>Ⅲ</t>
    </r>
    <r>
      <rPr>
        <sz val="10"/>
        <rFont val="Arial"/>
        <family val="2"/>
      </rPr>
      <t>.OTHER LIABILITIES</t>
    </r>
  </si>
  <si>
    <t>   (1)Allowance for severance and retirement benefits</t>
  </si>
  <si>
    <t>      Retirement insurance deposit</t>
  </si>
  <si>
    <t>   (2)Accrued income taxes</t>
  </si>
  <si>
    <t>   (3)Accounts payable</t>
  </si>
  <si>
    <t>      Discount present value</t>
  </si>
  <si>
    <t>   (4)Accrued expenses</t>
  </si>
  <si>
    <t>   (5)Advances from customers</t>
  </si>
  <si>
    <t>   (5)Unearned income</t>
  </si>
  <si>
    <t>   (6)Withholding income taxes</t>
  </si>
  <si>
    <t>   (7)Deferred income tax credits</t>
  </si>
  <si>
    <t>   (8)Allowance for others</t>
  </si>
  <si>
    <t>   (9)Accrued of debts</t>
  </si>
  <si>
    <t>   (10)Others</t>
  </si>
  <si>
    <t>TOTAL LIABILITIES</t>
  </si>
  <si>
    <t>STOCKHOLDERS' EQUITY</t>
  </si>
  <si>
    <r>
      <rPr>
        <sz val="10"/>
        <rFont val="돋움"/>
        <family val="3"/>
      </rPr>
      <t>Ⅰ</t>
    </r>
    <r>
      <rPr>
        <sz val="10"/>
        <rFont val="Arial"/>
        <family val="2"/>
      </rPr>
      <t>.STOCKHOLDERS' EQUITY</t>
    </r>
  </si>
  <si>
    <t>   (1)Common stock</t>
  </si>
  <si>
    <r>
      <rPr>
        <sz val="10"/>
        <rFont val="돋움"/>
        <family val="3"/>
      </rPr>
      <t>Ⅱ</t>
    </r>
    <r>
      <rPr>
        <sz val="10"/>
        <rFont val="Arial"/>
        <family val="2"/>
      </rPr>
      <t>.CAPITAL SURPLUS</t>
    </r>
  </si>
  <si>
    <t>   (1)Paid in capital in excess of par value</t>
  </si>
  <si>
    <t>   (2)Gain on disposition of treasury stock</t>
  </si>
  <si>
    <t>   (3)Other capital surplus</t>
  </si>
  <si>
    <t>   (4)New capital stock subscriptions</t>
  </si>
  <si>
    <r>
      <rPr>
        <sz val="10"/>
        <rFont val="돋움"/>
        <family val="3"/>
      </rPr>
      <t>Ⅲ</t>
    </r>
    <r>
      <rPr>
        <sz val="10"/>
        <rFont val="Arial"/>
        <family val="2"/>
      </rPr>
      <t>.CAPITAL ADJUSTMENT</t>
    </r>
  </si>
  <si>
    <t>   (1)Treasury stock</t>
  </si>
  <si>
    <t>   (2)Stock options</t>
  </si>
  <si>
    <r>
      <rPr>
        <sz val="10"/>
        <rFont val="돋움"/>
        <family val="3"/>
      </rPr>
      <t>Ⅳ</t>
    </r>
    <r>
      <rPr>
        <sz val="10"/>
        <rFont val="Arial"/>
        <family val="2"/>
      </rPr>
      <t>.ACCUMULATED OTHER COMPREHENSIVE INCOME(LOSS)</t>
    </r>
  </si>
  <si>
    <t>   (1)Gain(Loss) on valuation of securities available for sale</t>
  </si>
  <si>
    <r>
      <rPr>
        <sz val="10"/>
        <rFont val="돋움"/>
        <family val="3"/>
      </rPr>
      <t>Ⅴ</t>
    </r>
    <r>
      <rPr>
        <sz val="10"/>
        <rFont val="Arial"/>
        <family val="2"/>
      </rPr>
      <t>.RETAINED EARNINGS</t>
    </r>
  </si>
  <si>
    <t>   (1)Reserve for loss on futures transactions</t>
  </si>
  <si>
    <t>   (2)Reserve for loss on electronic financial transactions</t>
  </si>
  <si>
    <t>   (3)Retained earnings before appropriations</t>
  </si>
  <si>
    <t>TOTAL STOCKHOLDERS' EQUITY</t>
  </si>
  <si>
    <t>TOTAL LIABILITIES &amp; STOCKHOLDERS' EQUITY</t>
  </si>
  <si>
    <r>
      <rPr>
        <sz val="10"/>
        <rFont val="돋움"/>
        <family val="3"/>
      </rPr>
      <t>Ⅰ</t>
    </r>
    <r>
      <rPr>
        <sz val="10"/>
        <rFont val="Arial"/>
        <family val="2"/>
      </rPr>
      <t>.OPERATING INCOME</t>
    </r>
  </si>
  <si>
    <t>   1.Commissions received</t>
  </si>
  <si>
    <t>   2.Gain on valuation(sales) of securities</t>
  </si>
  <si>
    <t>   3.Gain on derivatives transactions</t>
  </si>
  <si>
    <t>   4.Interest income</t>
  </si>
  <si>
    <t>   5.Gain on valuation(disposal) of loans</t>
  </si>
  <si>
    <t>   6.Gain on foreign transactions</t>
  </si>
  <si>
    <t>   7.Dividends income</t>
  </si>
  <si>
    <t>   8.Others</t>
  </si>
  <si>
    <r>
      <rPr>
        <sz val="10"/>
        <rFont val="돋움"/>
        <family val="3"/>
      </rPr>
      <t>Ⅱ</t>
    </r>
    <r>
      <rPr>
        <sz val="10"/>
        <rFont val="Arial"/>
        <family val="2"/>
      </rPr>
      <t>.OPERATING EXPENSES</t>
    </r>
  </si>
  <si>
    <t>   1.Commissions expenses</t>
  </si>
  <si>
    <t>   2.Loss on valuation(sales) of securities</t>
  </si>
  <si>
    <t>   3.Loss on derivatives transactions</t>
  </si>
  <si>
    <t>   4.Interest expenses</t>
  </si>
  <si>
    <t>   5.Loss on valuation(disposal) of loans</t>
  </si>
  <si>
    <t>   6.Loss on foreign transactions</t>
  </si>
  <si>
    <t>   7.General and administrative expenses</t>
  </si>
  <si>
    <r>
      <rPr>
        <sz val="10"/>
        <rFont val="돋움"/>
        <family val="3"/>
      </rPr>
      <t>Ⅲ</t>
    </r>
    <r>
      <rPr>
        <sz val="10"/>
        <rFont val="Arial"/>
        <family val="2"/>
      </rPr>
      <t>.OPERATING INCOME</t>
    </r>
  </si>
  <si>
    <r>
      <rPr>
        <sz val="10"/>
        <rFont val="돋움"/>
        <family val="3"/>
      </rPr>
      <t>Ⅳ</t>
    </r>
    <r>
      <rPr>
        <sz val="10"/>
        <rFont val="Arial"/>
        <family val="2"/>
      </rPr>
      <t>.NON-OPERATING INCOME</t>
    </r>
  </si>
  <si>
    <t>   1.Gain on disposition of tangible assets</t>
  </si>
  <si>
    <t>   2.Rental income</t>
  </si>
  <si>
    <t>   3.Others</t>
  </si>
  <si>
    <r>
      <rPr>
        <sz val="10"/>
        <rFont val="돋움"/>
        <family val="3"/>
      </rPr>
      <t>Ⅴ</t>
    </r>
    <r>
      <rPr>
        <sz val="10"/>
        <rFont val="Arial"/>
        <family val="2"/>
      </rPr>
      <t>.NON-OPERATING EXPENSES</t>
    </r>
  </si>
  <si>
    <t>   1.Loss on disposition of tangible assets</t>
  </si>
  <si>
    <t>   2.Donations</t>
  </si>
  <si>
    <r>
      <rPr>
        <sz val="10"/>
        <rFont val="돋움"/>
        <family val="3"/>
      </rPr>
      <t>Ⅵ</t>
    </r>
    <r>
      <rPr>
        <sz val="10"/>
        <rFont val="Arial"/>
        <family val="2"/>
      </rPr>
      <t>.NET INCOME BEFORE INCOME TAX EXPENSE</t>
    </r>
  </si>
  <si>
    <r>
      <rPr>
        <sz val="10"/>
        <rFont val="돋움"/>
        <family val="3"/>
      </rPr>
      <t>Ⅶ</t>
    </r>
    <r>
      <rPr>
        <sz val="10"/>
        <rFont val="Arial"/>
        <family val="2"/>
      </rPr>
      <t>.INCOME TAX EXPENSE</t>
    </r>
  </si>
  <si>
    <r>
      <rPr>
        <sz val="10"/>
        <rFont val="돋움"/>
        <family val="3"/>
      </rPr>
      <t>Ⅷ</t>
    </r>
    <r>
      <rPr>
        <sz val="10"/>
        <rFont val="Arial"/>
        <family val="2"/>
      </rPr>
      <t>.NET INCOME</t>
    </r>
  </si>
  <si>
    <r>
      <rPr>
        <sz val="10"/>
        <rFont val="돋움"/>
        <family val="3"/>
      </rPr>
      <t>Ⅸ</t>
    </r>
    <r>
      <rPr>
        <sz val="10"/>
        <rFont val="Arial"/>
        <family val="2"/>
      </rPr>
      <t>.EARNINGS PER SHARE</t>
    </r>
  </si>
  <si>
    <t>   1.Basic earnings per share</t>
  </si>
  <si>
    <t>   2.Diluted earnings per share</t>
  </si>
  <si>
    <r>
      <t>      </t>
    </r>
    <r>
      <rPr>
        <sz val="10"/>
        <rFont val="돋움"/>
        <family val="3"/>
      </rPr>
      <t>①</t>
    </r>
    <r>
      <rPr>
        <sz val="10"/>
        <rFont val="Arial"/>
        <family val="2"/>
      </rPr>
      <t>.Brokerage commissions</t>
    </r>
  </si>
  <si>
    <r>
      <t>      </t>
    </r>
    <r>
      <rPr>
        <sz val="10"/>
        <rFont val="돋움"/>
        <family val="3"/>
      </rPr>
      <t>②</t>
    </r>
    <r>
      <rPr>
        <sz val="10"/>
        <rFont val="Arial"/>
        <family val="2"/>
      </rPr>
      <t>.Underwriting commissions</t>
    </r>
  </si>
  <si>
    <r>
      <t>      </t>
    </r>
    <r>
      <rPr>
        <sz val="10"/>
        <rFont val="돋움"/>
        <family val="3"/>
      </rPr>
      <t>③</t>
    </r>
    <r>
      <rPr>
        <sz val="10"/>
        <rFont val="Arial"/>
        <family val="2"/>
      </rPr>
      <t>.Underwriting commissions on debentures</t>
    </r>
  </si>
  <si>
    <r>
      <t>      </t>
    </r>
    <r>
      <rPr>
        <sz val="10"/>
        <rFont val="돋움"/>
        <family val="3"/>
      </rPr>
      <t>④</t>
    </r>
    <r>
      <rPr>
        <sz val="10"/>
        <rFont val="Arial"/>
        <family val="2"/>
      </rPr>
      <t>.Brokerage commissions on collective investment securities</t>
    </r>
  </si>
  <si>
    <r>
      <t>      </t>
    </r>
    <r>
      <rPr>
        <sz val="10"/>
        <rFont val="돋움"/>
        <family val="3"/>
      </rPr>
      <t>⑤</t>
    </r>
    <r>
      <rPr>
        <sz val="10"/>
        <rFont val="Arial"/>
        <family val="2"/>
      </rPr>
      <t>.Management fee</t>
    </r>
  </si>
  <si>
    <r>
      <t>      </t>
    </r>
    <r>
      <rPr>
        <sz val="10"/>
        <rFont val="돋움"/>
        <family val="3"/>
      </rPr>
      <t>⑥</t>
    </r>
    <r>
      <rPr>
        <sz val="10"/>
        <rFont val="Arial"/>
        <family val="2"/>
      </rPr>
      <t>.Guarantee commissions</t>
    </r>
  </si>
  <si>
    <r>
      <t>      </t>
    </r>
    <r>
      <rPr>
        <sz val="10"/>
        <rFont val="돋움"/>
        <family val="3"/>
      </rPr>
      <t>⑦</t>
    </r>
    <r>
      <rPr>
        <sz val="10"/>
        <rFont val="Arial"/>
        <family val="2"/>
      </rPr>
      <t>.Other commissions received</t>
    </r>
  </si>
  <si>
    <r>
      <t>      </t>
    </r>
    <r>
      <rPr>
        <sz val="10"/>
        <rFont val="돋움"/>
        <family val="3"/>
      </rPr>
      <t>①</t>
    </r>
    <r>
      <rPr>
        <sz val="10"/>
        <rFont val="Arial"/>
        <family val="2"/>
      </rPr>
      <t>.Gain on sales of trading securities</t>
    </r>
  </si>
  <si>
    <r>
      <t>      </t>
    </r>
    <r>
      <rPr>
        <sz val="10"/>
        <rFont val="돋움"/>
        <family val="3"/>
      </rPr>
      <t>②</t>
    </r>
    <r>
      <rPr>
        <sz val="10"/>
        <rFont val="Arial"/>
        <family val="2"/>
      </rPr>
      <t>.Gain on valuation of trading securities</t>
    </r>
  </si>
  <si>
    <r>
      <t>      </t>
    </r>
    <r>
      <rPr>
        <sz val="10"/>
        <rFont val="돋움"/>
        <family val="3"/>
      </rPr>
      <t>③</t>
    </r>
    <r>
      <rPr>
        <sz val="10"/>
        <rFont val="Arial"/>
        <family val="2"/>
      </rPr>
      <t>.Gain on sales of securities available for sale</t>
    </r>
  </si>
  <si>
    <r>
      <t>      </t>
    </r>
    <r>
      <rPr>
        <sz val="10"/>
        <rFont val="돋움"/>
        <family val="3"/>
      </rPr>
      <t>④</t>
    </r>
    <r>
      <rPr>
        <sz val="10"/>
        <rFont val="Arial"/>
        <family val="2"/>
      </rPr>
      <t>.Gain on valuation of trading securities sold</t>
    </r>
  </si>
  <si>
    <r>
      <t>      </t>
    </r>
    <r>
      <rPr>
        <sz val="10"/>
        <rFont val="돋움"/>
        <family val="3"/>
      </rPr>
      <t>⑤</t>
    </r>
    <r>
      <rPr>
        <sz val="10"/>
        <rFont val="Arial"/>
        <family val="2"/>
      </rPr>
      <t>.Gain on sales of derivatives-combined securities</t>
    </r>
  </si>
  <si>
    <r>
      <t>      </t>
    </r>
    <r>
      <rPr>
        <sz val="10"/>
        <rFont val="돋움"/>
        <family val="3"/>
      </rPr>
      <t>①</t>
    </r>
    <r>
      <rPr>
        <sz val="10"/>
        <rFont val="Arial"/>
        <family val="2"/>
      </rPr>
      <t>.Gain on exchange-traded futures transactions</t>
    </r>
  </si>
  <si>
    <r>
      <t>      </t>
    </r>
    <r>
      <rPr>
        <sz val="10"/>
        <rFont val="돋움"/>
        <family val="3"/>
      </rPr>
      <t>②</t>
    </r>
    <r>
      <rPr>
        <sz val="10"/>
        <rFont val="Arial"/>
        <family val="2"/>
      </rPr>
      <t>.Gain on exchange-traded options transactions</t>
    </r>
  </si>
  <si>
    <r>
      <t>      </t>
    </r>
    <r>
      <rPr>
        <sz val="10"/>
        <rFont val="돋움"/>
        <family val="3"/>
      </rPr>
      <t>③</t>
    </r>
    <r>
      <rPr>
        <sz val="10"/>
        <rFont val="Arial"/>
        <family val="2"/>
      </rPr>
      <t>.Gain on OTC derivatives transactions</t>
    </r>
  </si>
  <si>
    <r>
      <t>      </t>
    </r>
    <r>
      <rPr>
        <sz val="10"/>
        <rFont val="돋움"/>
        <family val="3"/>
      </rPr>
      <t>①</t>
    </r>
    <r>
      <rPr>
        <sz val="10"/>
        <rFont val="Arial"/>
        <family val="2"/>
      </rPr>
      <t>.Interest on broker's loans</t>
    </r>
  </si>
  <si>
    <r>
      <t>      </t>
    </r>
    <r>
      <rPr>
        <sz val="10"/>
        <rFont val="돋움"/>
        <family val="3"/>
      </rPr>
      <t>②</t>
    </r>
    <r>
      <rPr>
        <sz val="10"/>
        <rFont val="Arial"/>
        <family val="2"/>
      </rPr>
      <t>.Interest on loans</t>
    </r>
  </si>
  <si>
    <r>
      <t>      </t>
    </r>
    <r>
      <rPr>
        <sz val="10"/>
        <rFont val="돋움"/>
        <family val="3"/>
      </rPr>
      <t>③</t>
    </r>
    <r>
      <rPr>
        <sz val="10"/>
        <rFont val="Arial"/>
        <family val="2"/>
      </rPr>
      <t>.Interest on loans purchased</t>
    </r>
  </si>
  <si>
    <r>
      <t>      </t>
    </r>
    <r>
      <rPr>
        <sz val="10"/>
        <rFont val="돋움"/>
        <family val="3"/>
      </rPr>
      <t>④</t>
    </r>
    <r>
      <rPr>
        <sz val="10"/>
        <rFont val="Arial"/>
        <family val="2"/>
      </rPr>
      <t>.Interest on bonds</t>
    </r>
  </si>
  <si>
    <r>
      <t>      </t>
    </r>
    <r>
      <rPr>
        <sz val="10"/>
        <rFont val="돋움"/>
        <family val="3"/>
      </rPr>
      <t>⑤</t>
    </r>
    <r>
      <rPr>
        <sz val="10"/>
        <rFont val="Arial"/>
        <family val="2"/>
      </rPr>
      <t>.Interest on securities loaned</t>
    </r>
  </si>
  <si>
    <r>
      <t>      </t>
    </r>
    <r>
      <rPr>
        <sz val="10"/>
        <rFont val="돋움"/>
        <family val="3"/>
      </rPr>
      <t>⑥</t>
    </r>
    <r>
      <rPr>
        <sz val="10"/>
        <rFont val="Arial"/>
        <family val="2"/>
      </rPr>
      <t>.Interest on corporate commercial papers</t>
    </r>
  </si>
  <si>
    <r>
      <t>      </t>
    </r>
    <r>
      <rPr>
        <sz val="10"/>
        <rFont val="돋움"/>
        <family val="3"/>
      </rPr>
      <t>⑦</t>
    </r>
    <r>
      <rPr>
        <sz val="10"/>
        <rFont val="Arial"/>
        <family val="2"/>
      </rPr>
      <t>.Interest on deposits with KSFC</t>
    </r>
  </si>
  <si>
    <r>
      <t>      </t>
    </r>
    <r>
      <rPr>
        <sz val="10"/>
        <rFont val="돋움"/>
        <family val="3"/>
      </rPr>
      <t>⑧</t>
    </r>
    <r>
      <rPr>
        <sz val="10"/>
        <rFont val="Arial"/>
        <family val="2"/>
      </rPr>
      <t>.Interest on certificate of deposits</t>
    </r>
  </si>
  <si>
    <r>
      <t>      </t>
    </r>
    <r>
      <rPr>
        <sz val="10"/>
        <rFont val="돋움"/>
        <family val="3"/>
      </rPr>
      <t>⑨</t>
    </r>
    <r>
      <rPr>
        <sz val="10"/>
        <rFont val="Arial"/>
        <family val="2"/>
      </rPr>
      <t>.Interest on call loans</t>
    </r>
  </si>
  <si>
    <r>
      <t>      </t>
    </r>
    <r>
      <rPr>
        <sz val="10"/>
        <rFont val="돋움"/>
        <family val="3"/>
      </rPr>
      <t>⑩</t>
    </r>
    <r>
      <rPr>
        <sz val="10"/>
        <rFont val="Arial"/>
        <family val="2"/>
      </rPr>
      <t>.Interest on securities purchased under resale agreements</t>
    </r>
  </si>
  <si>
    <r>
      <t>      </t>
    </r>
    <r>
      <rPr>
        <sz val="10"/>
        <rFont val="돋움"/>
        <family val="3"/>
      </rPr>
      <t>⑪</t>
    </r>
    <r>
      <rPr>
        <sz val="10"/>
        <rFont val="Arial"/>
        <family val="2"/>
      </rPr>
      <t>.Gain on transaction of certificate of deposits</t>
    </r>
  </si>
  <si>
    <r>
      <t>      </t>
    </r>
    <r>
      <rPr>
        <sz val="10"/>
        <rFont val="돋움"/>
        <family val="3"/>
      </rPr>
      <t>⑫</t>
    </r>
    <r>
      <rPr>
        <sz val="10"/>
        <rFont val="Arial"/>
        <family val="2"/>
      </rPr>
      <t>.Interest on deposits</t>
    </r>
  </si>
  <si>
    <r>
      <t>      </t>
    </r>
    <r>
      <rPr>
        <sz val="10"/>
        <rFont val="돋움"/>
        <family val="3"/>
      </rPr>
      <t>⑬</t>
    </r>
    <r>
      <rPr>
        <sz val="10"/>
        <rFont val="Arial"/>
        <family val="2"/>
      </rPr>
      <t>.Interest on receivables</t>
    </r>
  </si>
  <si>
    <r>
      <t>      </t>
    </r>
    <r>
      <rPr>
        <sz val="10"/>
        <rFont val="돋움"/>
        <family val="3"/>
      </rPr>
      <t>⑭</t>
    </r>
    <r>
      <rPr>
        <sz val="10"/>
        <rFont val="Arial"/>
        <family val="2"/>
      </rPr>
      <t>.Other Interest income</t>
    </r>
  </si>
  <si>
    <r>
      <t>      </t>
    </r>
    <r>
      <rPr>
        <sz val="10"/>
        <rFont val="돋움"/>
        <family val="3"/>
      </rPr>
      <t>①</t>
    </r>
    <r>
      <rPr>
        <sz val="10"/>
        <rFont val="Arial"/>
        <family val="2"/>
      </rPr>
      <t>.Reversal of allowance for credit loss</t>
    </r>
  </si>
  <si>
    <r>
      <t>      </t>
    </r>
    <r>
      <rPr>
        <sz val="10"/>
        <rFont val="돋움"/>
        <family val="3"/>
      </rPr>
      <t>①</t>
    </r>
    <r>
      <rPr>
        <sz val="10"/>
        <rFont val="Arial"/>
        <family val="2"/>
      </rPr>
      <t>.Gain on foreign currency transactions</t>
    </r>
  </si>
  <si>
    <r>
      <t>      </t>
    </r>
    <r>
      <rPr>
        <sz val="10"/>
        <rFont val="돋움"/>
        <family val="3"/>
      </rPr>
      <t>②</t>
    </r>
    <r>
      <rPr>
        <sz val="10"/>
        <rFont val="Arial"/>
        <family val="2"/>
      </rPr>
      <t>.Gain on foreign exchanges translation</t>
    </r>
  </si>
  <si>
    <r>
      <t>      </t>
    </r>
    <r>
      <rPr>
        <sz val="10"/>
        <rFont val="돋움"/>
        <family val="3"/>
      </rPr>
      <t>①</t>
    </r>
    <r>
      <rPr>
        <sz val="10"/>
        <rFont val="Arial"/>
        <family val="2"/>
      </rPr>
      <t>.Gain on valuation of Reserve for claims of customers' deposits (trust)</t>
    </r>
  </si>
  <si>
    <r>
      <t>      </t>
    </r>
    <r>
      <rPr>
        <sz val="10"/>
        <rFont val="돋움"/>
        <family val="3"/>
      </rPr>
      <t>②</t>
    </r>
    <r>
      <rPr>
        <sz val="10"/>
        <rFont val="Arial"/>
        <family val="2"/>
      </rPr>
      <t>.Others</t>
    </r>
  </si>
  <si>
    <r>
      <t>      </t>
    </r>
    <r>
      <rPr>
        <sz val="10"/>
        <rFont val="돋움"/>
        <family val="3"/>
      </rPr>
      <t>③</t>
    </r>
    <r>
      <rPr>
        <sz val="10"/>
        <rFont val="Arial"/>
        <family val="2"/>
      </rPr>
      <t>.Reversal of allowance for others</t>
    </r>
  </si>
  <si>
    <r>
      <t>      </t>
    </r>
    <r>
      <rPr>
        <sz val="10"/>
        <rFont val="돋움"/>
        <family val="3"/>
      </rPr>
      <t>①</t>
    </r>
    <r>
      <rPr>
        <sz val="10"/>
        <rFont val="Arial"/>
        <family val="2"/>
      </rPr>
      <t>.Trading commissions</t>
    </r>
  </si>
  <si>
    <r>
      <t>      </t>
    </r>
    <r>
      <rPr>
        <sz val="10"/>
        <rFont val="돋움"/>
        <family val="3"/>
      </rPr>
      <t>②</t>
    </r>
    <r>
      <rPr>
        <sz val="10"/>
        <rFont val="Arial"/>
        <family val="2"/>
      </rPr>
      <t>.Investment consultant fees</t>
    </r>
  </si>
  <si>
    <r>
      <t>      </t>
    </r>
    <r>
      <rPr>
        <sz val="10"/>
        <rFont val="돋움"/>
        <family val="3"/>
      </rPr>
      <t>③</t>
    </r>
    <r>
      <rPr>
        <sz val="10"/>
        <rFont val="Arial"/>
        <family val="2"/>
      </rPr>
      <t>.Advisory fees</t>
    </r>
  </si>
  <si>
    <r>
      <t>      </t>
    </r>
    <r>
      <rPr>
        <sz val="10"/>
        <rFont val="돋움"/>
        <family val="3"/>
      </rPr>
      <t>④</t>
    </r>
    <r>
      <rPr>
        <sz val="10"/>
        <rFont val="Arial"/>
        <family val="2"/>
      </rPr>
      <t>.Discretionary fees</t>
    </r>
  </si>
  <si>
    <r>
      <t>      </t>
    </r>
    <r>
      <rPr>
        <sz val="10"/>
        <rFont val="돋움"/>
        <family val="3"/>
      </rPr>
      <t>⑤</t>
    </r>
    <r>
      <rPr>
        <sz val="10"/>
        <rFont val="Arial"/>
        <family val="2"/>
      </rPr>
      <t>.Other commissions</t>
    </r>
  </si>
  <si>
    <r>
      <t>      </t>
    </r>
    <r>
      <rPr>
        <sz val="10"/>
        <rFont val="돋움"/>
        <family val="3"/>
      </rPr>
      <t>①</t>
    </r>
    <r>
      <rPr>
        <sz val="10"/>
        <rFont val="Arial"/>
        <family val="2"/>
      </rPr>
      <t>.Loss on sales of trading securities</t>
    </r>
  </si>
  <si>
    <r>
      <t>      </t>
    </r>
    <r>
      <rPr>
        <sz val="10"/>
        <rFont val="돋움"/>
        <family val="3"/>
      </rPr>
      <t>②</t>
    </r>
    <r>
      <rPr>
        <sz val="10"/>
        <rFont val="Arial"/>
        <family val="2"/>
      </rPr>
      <t>.Loss on valuation of trading securities</t>
    </r>
  </si>
  <si>
    <r>
      <t>      </t>
    </r>
    <r>
      <rPr>
        <sz val="10"/>
        <rFont val="돋움"/>
        <family val="3"/>
      </rPr>
      <t>③</t>
    </r>
    <r>
      <rPr>
        <sz val="10"/>
        <rFont val="Arial"/>
        <family val="2"/>
      </rPr>
      <t>.Loss on sales of securities available for sale</t>
    </r>
  </si>
  <si>
    <r>
      <t>      </t>
    </r>
    <r>
      <rPr>
        <sz val="10"/>
        <rFont val="돋움"/>
        <family val="3"/>
      </rPr>
      <t>④</t>
    </r>
    <r>
      <rPr>
        <sz val="10"/>
        <rFont val="Arial"/>
        <family val="2"/>
      </rPr>
      <t>.Loss on valuation of trading securities sold</t>
    </r>
  </si>
  <si>
    <r>
      <t>      </t>
    </r>
    <r>
      <rPr>
        <sz val="10"/>
        <rFont val="돋움"/>
        <family val="3"/>
      </rPr>
      <t>⑤</t>
    </r>
    <r>
      <rPr>
        <sz val="10"/>
        <rFont val="Arial"/>
        <family val="2"/>
      </rPr>
      <t>.Loss on sales of derivatives-combined securities</t>
    </r>
  </si>
  <si>
    <r>
      <t>      </t>
    </r>
    <r>
      <rPr>
        <sz val="10"/>
        <rFont val="돋움"/>
        <family val="3"/>
      </rPr>
      <t>①</t>
    </r>
    <r>
      <rPr>
        <sz val="10"/>
        <rFont val="Arial"/>
        <family val="2"/>
      </rPr>
      <t>.Loss on exchange-traded futures transactions</t>
    </r>
  </si>
  <si>
    <r>
      <t>      </t>
    </r>
    <r>
      <rPr>
        <sz val="10"/>
        <rFont val="돋움"/>
        <family val="3"/>
      </rPr>
      <t>②</t>
    </r>
    <r>
      <rPr>
        <sz val="10"/>
        <rFont val="Arial"/>
        <family val="2"/>
      </rPr>
      <t>.Loss on exchange-traded options transactions</t>
    </r>
  </si>
  <si>
    <r>
      <t>      </t>
    </r>
    <r>
      <rPr>
        <sz val="10"/>
        <rFont val="돋움"/>
        <family val="3"/>
      </rPr>
      <t>③</t>
    </r>
    <r>
      <rPr>
        <sz val="10"/>
        <rFont val="Arial"/>
        <family val="2"/>
      </rPr>
      <t>.Loss on OTC derivatives transactions</t>
    </r>
  </si>
  <si>
    <r>
      <t>      </t>
    </r>
    <r>
      <rPr>
        <sz val="10"/>
        <rFont val="돋움"/>
        <family val="3"/>
      </rPr>
      <t>①</t>
    </r>
    <r>
      <rPr>
        <sz val="10"/>
        <rFont val="Arial"/>
        <family val="2"/>
      </rPr>
      <t>.Interest on borrowings from KSFC</t>
    </r>
  </si>
  <si>
    <r>
      <t>      </t>
    </r>
    <r>
      <rPr>
        <sz val="10"/>
        <rFont val="돋움"/>
        <family val="3"/>
      </rPr>
      <t>②</t>
    </r>
    <r>
      <rPr>
        <sz val="10"/>
        <rFont val="Arial"/>
        <family val="2"/>
      </rPr>
      <t>.Interest on bank borrowings</t>
    </r>
  </si>
  <si>
    <r>
      <t>      </t>
    </r>
    <r>
      <rPr>
        <sz val="10"/>
        <rFont val="돋움"/>
        <family val="3"/>
      </rPr>
      <t>③</t>
    </r>
    <r>
      <rPr>
        <sz val="10"/>
        <rFont val="Arial"/>
        <family val="2"/>
      </rPr>
      <t>.Others</t>
    </r>
  </si>
  <si>
    <r>
      <t>      </t>
    </r>
    <r>
      <rPr>
        <sz val="10"/>
        <rFont val="돋움"/>
        <family val="3"/>
      </rPr>
      <t>④</t>
    </r>
    <r>
      <rPr>
        <sz val="10"/>
        <rFont val="Arial"/>
        <family val="2"/>
      </rPr>
      <t>.Interest on proceeds from customer's short sale</t>
    </r>
  </si>
  <si>
    <r>
      <t>      </t>
    </r>
    <r>
      <rPr>
        <sz val="10"/>
        <rFont val="돋움"/>
        <family val="3"/>
      </rPr>
      <t>⑤</t>
    </r>
    <r>
      <rPr>
        <sz val="10"/>
        <rFont val="Arial"/>
        <family val="2"/>
      </rPr>
      <t>.Interest on customers' deposits</t>
    </r>
  </si>
  <si>
    <r>
      <t>      </t>
    </r>
    <r>
      <rPr>
        <sz val="10"/>
        <rFont val="돋움"/>
        <family val="3"/>
      </rPr>
      <t>⑥</t>
    </r>
    <r>
      <rPr>
        <sz val="10"/>
        <rFont val="Arial"/>
        <family val="2"/>
      </rPr>
      <t>.Interest on bonds sold under repurchase agreements</t>
    </r>
  </si>
  <si>
    <r>
      <t>      </t>
    </r>
    <r>
      <rPr>
        <sz val="10"/>
        <rFont val="돋움"/>
        <family val="3"/>
      </rPr>
      <t>⑦</t>
    </r>
    <r>
      <rPr>
        <sz val="10"/>
        <rFont val="Arial"/>
        <family val="2"/>
      </rPr>
      <t>.Interest on call money</t>
    </r>
  </si>
  <si>
    <r>
      <t>      </t>
    </r>
    <r>
      <rPr>
        <sz val="10"/>
        <rFont val="돋움"/>
        <family val="3"/>
      </rPr>
      <t>⑧</t>
    </r>
    <r>
      <rPr>
        <sz val="10"/>
        <rFont val="Arial"/>
        <family val="2"/>
      </rPr>
      <t>.Loss on transactions of certificate of deposits</t>
    </r>
  </si>
  <si>
    <r>
      <t>      </t>
    </r>
    <r>
      <rPr>
        <sz val="10"/>
        <rFont val="돋움"/>
        <family val="3"/>
      </rPr>
      <t>⑨</t>
    </r>
    <r>
      <rPr>
        <sz val="10"/>
        <rFont val="Arial"/>
        <family val="2"/>
      </rPr>
      <t>.Other interest expenses</t>
    </r>
  </si>
  <si>
    <r>
      <t>      </t>
    </r>
    <r>
      <rPr>
        <sz val="10"/>
        <rFont val="돋움"/>
        <family val="3"/>
      </rPr>
      <t>①</t>
    </r>
    <r>
      <rPr>
        <sz val="10"/>
        <rFont val="Arial"/>
        <family val="2"/>
      </rPr>
      <t>.Credit loss expenses</t>
    </r>
  </si>
  <si>
    <r>
      <t>      </t>
    </r>
    <r>
      <rPr>
        <sz val="10"/>
        <rFont val="돋움"/>
        <family val="3"/>
      </rPr>
      <t>①</t>
    </r>
    <r>
      <rPr>
        <sz val="10"/>
        <rFont val="Arial"/>
        <family val="2"/>
      </rPr>
      <t>.Loss on foreign currency transactions</t>
    </r>
  </si>
  <si>
    <r>
      <t>      </t>
    </r>
    <r>
      <rPr>
        <sz val="10"/>
        <rFont val="돋움"/>
        <family val="3"/>
      </rPr>
      <t>②</t>
    </r>
    <r>
      <rPr>
        <sz val="10"/>
        <rFont val="Arial"/>
        <family val="2"/>
      </rPr>
      <t>.Loss on foreign exchanges translation</t>
    </r>
  </si>
  <si>
    <t> (Korean Won)</t>
  </si>
  <si>
    <t>STATEMENTS OF FINANCIAL POSITION</t>
  </si>
  <si>
    <t>E*TRADE KOREA CO., LTD.</t>
  </si>
  <si>
    <t>March 31, 2008</t>
  </si>
  <si>
    <t>December 31, 2008</t>
  </si>
  <si>
    <t>STATEMENTS OF COMPREHENSIVE INCOME</t>
  </si>
  <si>
    <t>Accumulation</t>
  </si>
  <si>
    <t xml:space="preserve">three months </t>
  </si>
  <si>
    <t>2007.3Q</t>
  </si>
  <si>
    <t>2008.3Q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</si>
</sst>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0"/>
      <name val="Arial"/>
      <family val="2"/>
    </font>
    <font>
      <sz val="11"/>
      <color indexed="8"/>
      <name val="맑은 고딕"/>
      <family val="3"/>
    </font>
    <font>
      <b/>
      <sz val="16"/>
      <name val="돋움"/>
      <family val="3"/>
    </font>
    <font>
      <b/>
      <sz val="1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176" fontId="0" fillId="0" borderId="0" xfId="0" applyNumberFormat="1" applyAlignment="1">
      <alignment/>
    </xf>
    <xf numFmtId="176" fontId="0" fillId="0" borderId="10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6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41" fontId="0" fillId="0" borderId="0" xfId="48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B3:D1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60.7109375" style="0" customWidth="1"/>
    <col min="3" max="4" width="25.7109375" style="0" customWidth="1"/>
  </cols>
  <sheetData>
    <row r="3" ht="20.25">
      <c r="B3" s="21" t="s">
        <v>235</v>
      </c>
    </row>
    <row r="4" ht="20.25">
      <c r="B4" s="21" t="s">
        <v>234</v>
      </c>
    </row>
    <row r="7" spans="2:4" ht="12.75">
      <c r="B7" t="s">
        <v>233</v>
      </c>
      <c r="C7" s="5"/>
      <c r="D7" s="5"/>
    </row>
    <row r="8" spans="2:4" s="20" customFormat="1" ht="12.75">
      <c r="B8" s="22"/>
      <c r="C8" s="19" t="s">
        <v>237</v>
      </c>
      <c r="D8" s="22" t="s">
        <v>236</v>
      </c>
    </row>
    <row r="9" spans="2:4" s="3" customFormat="1" ht="12.75">
      <c r="B9" s="2" t="s">
        <v>7</v>
      </c>
      <c r="C9" s="6" t="s">
        <v>0</v>
      </c>
      <c r="D9" s="6" t="s">
        <v>0</v>
      </c>
    </row>
    <row r="10" spans="2:4" s="3" customFormat="1" ht="12.75">
      <c r="B10" s="2" t="s">
        <v>8</v>
      </c>
      <c r="C10" s="6">
        <f>C11+C18</f>
        <v>197330086910</v>
      </c>
      <c r="D10" s="6">
        <f>D11+D18</f>
        <v>174247751856</v>
      </c>
    </row>
    <row r="11" spans="2:4" s="3" customFormat="1" ht="12.75">
      <c r="B11" s="2" t="s">
        <v>9</v>
      </c>
      <c r="C11" s="6">
        <f>SUM(C12:C17)</f>
        <v>58406483029</v>
      </c>
      <c r="D11" s="6">
        <f>SUM(D12:D17)</f>
        <v>23645622277</v>
      </c>
    </row>
    <row r="12" spans="2:4" s="3" customFormat="1" ht="12.75">
      <c r="B12" s="2" t="s">
        <v>10</v>
      </c>
      <c r="C12" s="6">
        <v>3291858</v>
      </c>
      <c r="D12" s="6">
        <v>583980</v>
      </c>
    </row>
    <row r="13" spans="2:4" s="3" customFormat="1" ht="12.75">
      <c r="B13" s="2" t="s">
        <v>11</v>
      </c>
      <c r="C13" s="6">
        <v>30860000000</v>
      </c>
      <c r="D13" s="6">
        <v>12860000000</v>
      </c>
    </row>
    <row r="14" spans="2:4" s="3" customFormat="1" ht="12.75">
      <c r="B14" s="2" t="s">
        <v>12</v>
      </c>
      <c r="C14" s="6">
        <v>1505170502</v>
      </c>
      <c r="D14" s="6">
        <v>1200627888</v>
      </c>
    </row>
    <row r="15" spans="2:4" s="3" customFormat="1" ht="12.75">
      <c r="B15" s="2" t="s">
        <v>13</v>
      </c>
      <c r="C15" s="6">
        <v>1211120669</v>
      </c>
      <c r="D15" s="6">
        <v>1357485438</v>
      </c>
    </row>
    <row r="16" spans="2:4" s="3" customFormat="1" ht="12.75">
      <c r="B16" s="2" t="s">
        <v>14</v>
      </c>
      <c r="C16" s="6">
        <v>0</v>
      </c>
      <c r="D16" s="6">
        <v>24971</v>
      </c>
    </row>
    <row r="17" spans="2:4" s="3" customFormat="1" ht="12.75">
      <c r="B17" s="2" t="s">
        <v>15</v>
      </c>
      <c r="C17" s="6">
        <v>24826900000</v>
      </c>
      <c r="D17" s="6">
        <v>8226900000</v>
      </c>
    </row>
    <row r="18" spans="2:4" s="3" customFormat="1" ht="12.75">
      <c r="B18" s="2" t="s">
        <v>16</v>
      </c>
      <c r="C18" s="6">
        <f>C19+C20+C22+C25+C26+C27+C28+C29+C30</f>
        <v>138923603881</v>
      </c>
      <c r="D18" s="6">
        <f>D19+D20+D22+D25+D26+D27+D28+D29+D30</f>
        <v>150602129579</v>
      </c>
    </row>
    <row r="19" spans="2:4" s="3" customFormat="1" ht="12.75">
      <c r="B19" s="2" t="s">
        <v>17</v>
      </c>
      <c r="C19" s="6">
        <v>0</v>
      </c>
      <c r="D19" s="6">
        <v>0</v>
      </c>
    </row>
    <row r="20" spans="2:4" s="3" customFormat="1" ht="12.75">
      <c r="B20" s="2" t="s">
        <v>18</v>
      </c>
      <c r="C20" s="6">
        <f>SUM(C21)</f>
        <v>193247710</v>
      </c>
      <c r="D20" s="6">
        <f>SUM(D21)</f>
        <v>180891757</v>
      </c>
    </row>
    <row r="21" spans="2:4" s="3" customFormat="1" ht="12.75">
      <c r="B21" s="2" t="s">
        <v>19</v>
      </c>
      <c r="C21" s="6">
        <v>193247710</v>
      </c>
      <c r="D21" s="6">
        <v>180891757</v>
      </c>
    </row>
    <row r="22" spans="2:4" s="3" customFormat="1" ht="12.75">
      <c r="B22" s="2" t="s">
        <v>20</v>
      </c>
      <c r="C22" s="6">
        <f>SUM(C23:C24)</f>
        <v>132769393802</v>
      </c>
      <c r="D22" s="6">
        <f>SUM(D23:D24)</f>
        <v>144555630134</v>
      </c>
    </row>
    <row r="23" spans="2:4" s="3" customFormat="1" ht="12.75">
      <c r="B23" s="2" t="s">
        <v>21</v>
      </c>
      <c r="C23" s="6">
        <v>109934437378</v>
      </c>
      <c r="D23" s="6">
        <v>111273637969</v>
      </c>
    </row>
    <row r="24" spans="2:4" s="3" customFormat="1" ht="12.75">
      <c r="B24" s="17" t="s">
        <v>22</v>
      </c>
      <c r="C24" s="6">
        <v>22834956424</v>
      </c>
      <c r="D24" s="6">
        <v>33281992165</v>
      </c>
    </row>
    <row r="25" spans="2:4" s="3" customFormat="1" ht="12.75">
      <c r="B25" s="2" t="s">
        <v>23</v>
      </c>
      <c r="C25" s="15">
        <v>0</v>
      </c>
      <c r="D25" s="6">
        <v>0</v>
      </c>
    </row>
    <row r="26" spans="2:4" s="3" customFormat="1" ht="12.75">
      <c r="B26" s="2" t="s">
        <v>24</v>
      </c>
      <c r="C26" s="7">
        <v>2422432139</v>
      </c>
      <c r="D26" s="6">
        <v>0</v>
      </c>
    </row>
    <row r="27" spans="2:4" s="3" customFormat="1" ht="12.75">
      <c r="B27" s="2" t="s">
        <v>25</v>
      </c>
      <c r="C27" s="6">
        <v>0</v>
      </c>
      <c r="D27" s="6">
        <v>600000000</v>
      </c>
    </row>
    <row r="28" spans="2:4" s="3" customFormat="1" ht="12.75">
      <c r="B28" s="2" t="s">
        <v>26</v>
      </c>
      <c r="C28" s="15"/>
      <c r="D28" s="6">
        <v>0</v>
      </c>
    </row>
    <row r="29" spans="2:4" s="3" customFormat="1" ht="12.75">
      <c r="B29" s="2" t="s">
        <v>27</v>
      </c>
      <c r="C29" s="6">
        <v>830882310</v>
      </c>
      <c r="D29" s="6">
        <v>0</v>
      </c>
    </row>
    <row r="30" spans="2:4" s="3" customFormat="1" ht="12.75">
      <c r="B30" s="2" t="s">
        <v>28</v>
      </c>
      <c r="C30" s="6">
        <v>2707647920</v>
      </c>
      <c r="D30" s="6">
        <v>5265607688</v>
      </c>
    </row>
    <row r="31" spans="2:4" s="3" customFormat="1" ht="12.75">
      <c r="B31" s="2" t="s">
        <v>29</v>
      </c>
      <c r="C31" s="6">
        <f>C32+C41</f>
        <v>123944527884</v>
      </c>
      <c r="D31" s="6">
        <f>D32+D41</f>
        <v>15058757260</v>
      </c>
    </row>
    <row r="32" spans="2:4" s="3" customFormat="1" ht="12.75">
      <c r="B32" s="2" t="s">
        <v>30</v>
      </c>
      <c r="C32" s="6">
        <f>SUM(C33:C40)</f>
        <v>121443207884</v>
      </c>
      <c r="D32" s="6">
        <f>SUM(D33:D40)</f>
        <v>15020877260</v>
      </c>
    </row>
    <row r="33" spans="2:4" s="3" customFormat="1" ht="12.75">
      <c r="B33" s="2" t="s">
        <v>31</v>
      </c>
      <c r="C33" s="6">
        <v>23786586500</v>
      </c>
      <c r="D33" s="6">
        <v>26596830</v>
      </c>
    </row>
    <row r="34" spans="2:4" s="3" customFormat="1" ht="12.75">
      <c r="B34" s="2" t="s">
        <v>32</v>
      </c>
      <c r="C34" s="6"/>
      <c r="D34" s="6" t="s">
        <v>0</v>
      </c>
    </row>
    <row r="35" spans="2:4" s="3" customFormat="1" ht="12.75">
      <c r="B35" s="2" t="s">
        <v>33</v>
      </c>
      <c r="C35" s="6">
        <v>81250277668</v>
      </c>
      <c r="D35" s="6">
        <v>14994211429</v>
      </c>
    </row>
    <row r="36" spans="2:4" s="3" customFormat="1" ht="12.75">
      <c r="B36" s="2" t="s">
        <v>34</v>
      </c>
      <c r="C36" s="6"/>
      <c r="D36" s="6" t="s">
        <v>0</v>
      </c>
    </row>
    <row r="37" spans="2:4" s="3" customFormat="1" ht="12.75">
      <c r="B37" s="2" t="s">
        <v>35</v>
      </c>
      <c r="C37" s="6">
        <v>16406314009</v>
      </c>
      <c r="D37" s="6">
        <v>0</v>
      </c>
    </row>
    <row r="38" spans="2:4" s="3" customFormat="1" ht="12.75">
      <c r="B38" s="2" t="s">
        <v>36</v>
      </c>
      <c r="C38" s="6">
        <v>29707</v>
      </c>
      <c r="D38" s="6">
        <v>69001</v>
      </c>
    </row>
    <row r="39" spans="2:4" s="3" customFormat="1" ht="12.75">
      <c r="B39" s="2" t="s">
        <v>37</v>
      </c>
      <c r="C39" s="6"/>
      <c r="D39" s="6"/>
    </row>
    <row r="40" spans="2:4" s="3" customFormat="1" ht="12.75">
      <c r="B40" s="2" t="s">
        <v>38</v>
      </c>
      <c r="C40" s="6"/>
      <c r="D40" s="6" t="s">
        <v>0</v>
      </c>
    </row>
    <row r="41" spans="2:4" s="3" customFormat="1" ht="12.75">
      <c r="B41" s="2" t="s">
        <v>39</v>
      </c>
      <c r="C41" s="6">
        <f>SUM(C42:C45)</f>
        <v>2501320000</v>
      </c>
      <c r="D41" s="6">
        <f>SUM(D42:D45)</f>
        <v>37880000</v>
      </c>
    </row>
    <row r="42" spans="2:4" s="3" customFormat="1" ht="12.75">
      <c r="B42" s="2" t="s">
        <v>31</v>
      </c>
      <c r="C42" s="6">
        <v>1500000000</v>
      </c>
      <c r="D42" s="6">
        <v>0</v>
      </c>
    </row>
    <row r="43" spans="2:4" s="3" customFormat="1" ht="12.75">
      <c r="B43" s="2" t="s">
        <v>40</v>
      </c>
      <c r="C43" s="6">
        <v>0</v>
      </c>
      <c r="D43" s="6">
        <v>37880000</v>
      </c>
    </row>
    <row r="44" spans="2:4" s="3" customFormat="1" ht="12.75">
      <c r="B44" s="2" t="s">
        <v>41</v>
      </c>
      <c r="C44" s="7"/>
      <c r="D44" s="8"/>
    </row>
    <row r="45" spans="2:4" s="3" customFormat="1" ht="12.75">
      <c r="B45" s="2" t="s">
        <v>42</v>
      </c>
      <c r="C45" s="7">
        <v>1001320000</v>
      </c>
      <c r="D45" s="8">
        <v>0</v>
      </c>
    </row>
    <row r="46" spans="2:4" s="3" customFormat="1" ht="12.75">
      <c r="B46" s="2" t="s">
        <v>43</v>
      </c>
      <c r="C46" s="6">
        <f>SUM(C47:C48)</f>
        <v>0</v>
      </c>
      <c r="D46" s="6">
        <f>SUM(D47:D48)</f>
        <v>0</v>
      </c>
    </row>
    <row r="47" spans="2:4" s="3" customFormat="1" ht="12.75">
      <c r="B47" s="2" t="s">
        <v>44</v>
      </c>
      <c r="C47" s="7"/>
      <c r="D47" s="8" t="s">
        <v>0</v>
      </c>
    </row>
    <row r="48" spans="2:4" s="3" customFormat="1" ht="12.75">
      <c r="B48" s="2" t="s">
        <v>45</v>
      </c>
      <c r="C48" s="7"/>
      <c r="D48" s="8"/>
    </row>
    <row r="49" spans="2:4" s="3" customFormat="1" ht="12.75">
      <c r="B49" s="2" t="s">
        <v>46</v>
      </c>
      <c r="C49" s="6">
        <f>SUM(C50:C51,C54:C63)</f>
        <v>92758007963</v>
      </c>
      <c r="D49" s="6">
        <f>SUM(D50:D51,D54:D63)</f>
        <v>157697251588</v>
      </c>
    </row>
    <row r="50" spans="2:4" s="3" customFormat="1" ht="12.75">
      <c r="B50" s="2" t="s">
        <v>47</v>
      </c>
      <c r="C50" s="6"/>
      <c r="D50" s="6"/>
    </row>
    <row r="51" spans="2:4" s="3" customFormat="1" ht="12.75">
      <c r="B51" s="2" t="s">
        <v>48</v>
      </c>
      <c r="C51" s="6">
        <f>SUM(C52:C53)</f>
        <v>91819123978</v>
      </c>
      <c r="D51" s="6">
        <f>SUM(D52:D53)</f>
        <v>157780969367</v>
      </c>
    </row>
    <row r="52" spans="2:4" s="3" customFormat="1" ht="12.75">
      <c r="B52" s="2" t="s">
        <v>49</v>
      </c>
      <c r="C52" s="6">
        <v>39189817478</v>
      </c>
      <c r="D52" s="6">
        <v>66383018967</v>
      </c>
    </row>
    <row r="53" spans="2:4" s="3" customFormat="1" ht="12.75">
      <c r="B53" s="2" t="s">
        <v>50</v>
      </c>
      <c r="C53" s="6">
        <v>52629306500</v>
      </c>
      <c r="D53" s="6">
        <v>91397950400</v>
      </c>
    </row>
    <row r="54" spans="2:4" s="3" customFormat="1" ht="12.75">
      <c r="B54" s="2" t="s">
        <v>51</v>
      </c>
      <c r="C54" s="6"/>
      <c r="D54" s="6" t="s">
        <v>0</v>
      </c>
    </row>
    <row r="55" spans="2:4" s="3" customFormat="1" ht="12.75">
      <c r="B55" s="2" t="s">
        <v>52</v>
      </c>
      <c r="C55" s="6">
        <v>1419943248</v>
      </c>
      <c r="D55" s="6">
        <v>714904653</v>
      </c>
    </row>
    <row r="56" spans="2:4" s="3" customFormat="1" ht="12.75">
      <c r="B56" s="12" t="s">
        <v>53</v>
      </c>
      <c r="C56" s="6"/>
      <c r="D56" s="6" t="s">
        <v>0</v>
      </c>
    </row>
    <row r="57" spans="2:4" s="3" customFormat="1" ht="12.75">
      <c r="B57" s="12" t="s">
        <v>54</v>
      </c>
      <c r="C57" s="6"/>
      <c r="D57" s="6"/>
    </row>
    <row r="58" spans="2:4" s="3" customFormat="1" ht="12.75">
      <c r="B58" s="12" t="s">
        <v>55</v>
      </c>
      <c r="C58" s="6"/>
      <c r="D58" s="6" t="s">
        <v>0</v>
      </c>
    </row>
    <row r="59" spans="2:4" s="3" customFormat="1" ht="12.75">
      <c r="B59" s="2" t="s">
        <v>56</v>
      </c>
      <c r="C59" s="6">
        <v>-470695380</v>
      </c>
      <c r="D59" s="6">
        <v>-791783742</v>
      </c>
    </row>
    <row r="60" spans="2:4" s="3" customFormat="1" ht="12.75">
      <c r="B60" s="2" t="s">
        <v>57</v>
      </c>
      <c r="C60" s="6">
        <v>-10363883</v>
      </c>
      <c r="D60" s="6">
        <v>-6838690</v>
      </c>
    </row>
    <row r="61" spans="2:4" s="3" customFormat="1" ht="12.75">
      <c r="B61" s="2" t="s">
        <v>58</v>
      </c>
      <c r="C61" s="6"/>
      <c r="D61" s="6" t="s">
        <v>0</v>
      </c>
    </row>
    <row r="62" spans="2:4" s="3" customFormat="1" ht="12.75">
      <c r="B62" s="2" t="s">
        <v>59</v>
      </c>
      <c r="C62" s="6"/>
      <c r="D62" s="6" t="s">
        <v>0</v>
      </c>
    </row>
    <row r="63" spans="2:4" s="3" customFormat="1" ht="12.75">
      <c r="B63" s="2" t="s">
        <v>60</v>
      </c>
      <c r="C63" s="6"/>
      <c r="D63" s="6"/>
    </row>
    <row r="64" spans="2:4" s="3" customFormat="1" ht="12.75">
      <c r="B64" s="2" t="s">
        <v>61</v>
      </c>
      <c r="C64" s="6">
        <f>SUM(C65:C70)</f>
        <v>2323083127</v>
      </c>
      <c r="D64" s="6">
        <f>SUM(D65:D70)</f>
        <v>2072017274</v>
      </c>
    </row>
    <row r="65" spans="2:4" s="3" customFormat="1" ht="12.75">
      <c r="B65" s="2" t="s">
        <v>62</v>
      </c>
      <c r="C65" s="6">
        <v>284869857</v>
      </c>
      <c r="D65" s="6">
        <v>284869857</v>
      </c>
    </row>
    <row r="66" spans="2:4" s="3" customFormat="1" ht="12.75">
      <c r="B66" s="2" t="s">
        <v>63</v>
      </c>
      <c r="C66" s="6">
        <v>-128106010</v>
      </c>
      <c r="D66" s="6">
        <v>-85376593</v>
      </c>
    </row>
    <row r="67" spans="2:4" s="3" customFormat="1" ht="12.75">
      <c r="B67" s="2" t="s">
        <v>64</v>
      </c>
      <c r="C67" s="6">
        <v>6410389107</v>
      </c>
      <c r="D67" s="6">
        <v>5881160704</v>
      </c>
    </row>
    <row r="68" spans="2:4" s="3" customFormat="1" ht="12.75">
      <c r="B68" s="2" t="s">
        <v>63</v>
      </c>
      <c r="C68" s="6">
        <v>-4244074827</v>
      </c>
      <c r="D68" s="6">
        <v>-4008641694</v>
      </c>
    </row>
    <row r="69" spans="2:4" s="3" customFormat="1" ht="12.75">
      <c r="B69" s="2" t="s">
        <v>65</v>
      </c>
      <c r="C69" s="6">
        <v>3752357620</v>
      </c>
      <c r="D69" s="6">
        <v>3752357620</v>
      </c>
    </row>
    <row r="70" spans="2:4" s="3" customFormat="1" ht="12.75">
      <c r="B70" s="2" t="s">
        <v>63</v>
      </c>
      <c r="C70" s="6">
        <v>-3752352620</v>
      </c>
      <c r="D70" s="6">
        <v>-3752352620</v>
      </c>
    </row>
    <row r="71" spans="2:4" s="3" customFormat="1" ht="12.75">
      <c r="B71" s="2" t="s">
        <v>66</v>
      </c>
      <c r="C71" s="6">
        <f>SUM(C72,C76,C77,C84:C93)</f>
        <v>30526101165</v>
      </c>
      <c r="D71" s="6">
        <f>SUM(D72,D76,D77,D84:D93)</f>
        <v>19521170407</v>
      </c>
    </row>
    <row r="72" spans="2:4" s="3" customFormat="1" ht="12.75">
      <c r="B72" s="2" t="s">
        <v>67</v>
      </c>
      <c r="C72" s="6">
        <f>SUM(C73:C75)</f>
        <v>15078880293</v>
      </c>
      <c r="D72" s="6">
        <f>SUM(D73:D75)</f>
        <v>7417371997</v>
      </c>
    </row>
    <row r="73" spans="2:4" s="3" customFormat="1" ht="12.75">
      <c r="B73" s="2" t="s">
        <v>68</v>
      </c>
      <c r="C73" s="6">
        <v>600000</v>
      </c>
      <c r="D73" s="6">
        <v>0</v>
      </c>
    </row>
    <row r="74" spans="2:4" s="3" customFormat="1" ht="12.75">
      <c r="B74" s="2" t="s">
        <v>69</v>
      </c>
      <c r="C74" s="6">
        <v>5046307336</v>
      </c>
      <c r="D74" s="6">
        <v>7404100601</v>
      </c>
    </row>
    <row r="75" spans="2:4" s="3" customFormat="1" ht="12.75">
      <c r="B75" s="2" t="s">
        <v>70</v>
      </c>
      <c r="C75" s="6">
        <v>10031972957</v>
      </c>
      <c r="D75" s="6">
        <v>13271396</v>
      </c>
    </row>
    <row r="76" spans="2:4" s="14" customFormat="1" ht="12.75">
      <c r="B76" s="12" t="s">
        <v>87</v>
      </c>
      <c r="C76" s="13">
        <v>-1185751685</v>
      </c>
      <c r="D76" s="13">
        <v>-977087208</v>
      </c>
    </row>
    <row r="77" spans="2:4" s="3" customFormat="1" ht="12.75">
      <c r="B77" s="2" t="s">
        <v>71</v>
      </c>
      <c r="C77" s="6">
        <f>SUM(C78:C83)</f>
        <v>1603695635</v>
      </c>
      <c r="D77" s="6">
        <f>SUM(D78:D83)</f>
        <v>1459921531</v>
      </c>
    </row>
    <row r="78" spans="2:4" s="3" customFormat="1" ht="12.75">
      <c r="B78" s="2" t="s">
        <v>72</v>
      </c>
      <c r="C78" s="6">
        <v>130203058</v>
      </c>
      <c r="D78" s="6">
        <v>259903152</v>
      </c>
    </row>
    <row r="79" spans="2:4" s="3" customFormat="1" ht="12.75">
      <c r="B79" s="2" t="s">
        <v>73</v>
      </c>
      <c r="C79" s="6">
        <v>782491039</v>
      </c>
      <c r="D79" s="6">
        <v>114443903</v>
      </c>
    </row>
    <row r="80" spans="2:4" s="3" customFormat="1" ht="12.75">
      <c r="B80" s="2" t="s">
        <v>74</v>
      </c>
      <c r="C80" s="6">
        <v>205429625</v>
      </c>
      <c r="D80" s="6">
        <v>392629974</v>
      </c>
    </row>
    <row r="81" spans="2:4" s="3" customFormat="1" ht="12.75">
      <c r="B81" s="2" t="s">
        <v>75</v>
      </c>
      <c r="C81" s="6">
        <v>255620798</v>
      </c>
      <c r="D81" s="6">
        <v>538115390</v>
      </c>
    </row>
    <row r="82" spans="2:4" s="3" customFormat="1" ht="12.75">
      <c r="B82" s="2" t="s">
        <v>76</v>
      </c>
      <c r="C82" s="6"/>
      <c r="D82" s="6" t="s">
        <v>0</v>
      </c>
    </row>
    <row r="83" spans="2:4" s="3" customFormat="1" ht="12.75">
      <c r="B83" s="2" t="s">
        <v>77</v>
      </c>
      <c r="C83" s="6">
        <v>229951115</v>
      </c>
      <c r="D83" s="6">
        <v>154829112</v>
      </c>
    </row>
    <row r="84" spans="2:4" s="3" customFormat="1" ht="12.75">
      <c r="B84" s="2" t="s">
        <v>88</v>
      </c>
      <c r="C84" s="6">
        <v>-12606007</v>
      </c>
      <c r="D84" s="6">
        <v>-7299607</v>
      </c>
    </row>
    <row r="85" spans="2:4" s="3" customFormat="1" ht="12.75">
      <c r="B85" s="2" t="s">
        <v>78</v>
      </c>
      <c r="C85" s="6">
        <v>1506291847</v>
      </c>
      <c r="D85" s="6">
        <v>178951319</v>
      </c>
    </row>
    <row r="86" spans="2:4" s="3" customFormat="1" ht="12.75">
      <c r="B86" s="2" t="s">
        <v>79</v>
      </c>
      <c r="C86" s="6">
        <v>27480647</v>
      </c>
      <c r="D86" s="6">
        <v>65905905</v>
      </c>
    </row>
    <row r="87" spans="2:4" s="3" customFormat="1" ht="12.75">
      <c r="B87" s="2" t="s">
        <v>80</v>
      </c>
      <c r="C87" s="6"/>
      <c r="D87" s="6" t="s">
        <v>0</v>
      </c>
    </row>
    <row r="88" spans="2:4" s="3" customFormat="1" ht="12.75">
      <c r="B88" s="2" t="s">
        <v>81</v>
      </c>
      <c r="C88" s="6">
        <v>563500000</v>
      </c>
      <c r="D88" s="6">
        <v>553000000</v>
      </c>
    </row>
    <row r="89" spans="2:4" s="3" customFormat="1" ht="12.75">
      <c r="B89" s="2" t="s">
        <v>82</v>
      </c>
      <c r="C89" s="6">
        <v>2489699490</v>
      </c>
      <c r="D89" s="6">
        <v>2525992740</v>
      </c>
    </row>
    <row r="90" spans="2:4" s="3" customFormat="1" ht="12.75">
      <c r="B90" s="2" t="s">
        <v>83</v>
      </c>
      <c r="C90" s="6">
        <v>5935913990</v>
      </c>
      <c r="D90" s="6">
        <v>6810829065</v>
      </c>
    </row>
    <row r="91" spans="2:4" s="3" customFormat="1" ht="12.75">
      <c r="B91" s="2" t="s">
        <v>84</v>
      </c>
      <c r="C91" s="6">
        <v>101248265</v>
      </c>
      <c r="D91" s="6">
        <v>61616655</v>
      </c>
    </row>
    <row r="92" spans="2:4" s="3" customFormat="1" ht="12.75">
      <c r="B92" s="2" t="s">
        <v>85</v>
      </c>
      <c r="C92" s="6">
        <v>4417748690</v>
      </c>
      <c r="D92" s="6">
        <v>1431968010</v>
      </c>
    </row>
    <row r="93" spans="2:4" s="3" customFormat="1" ht="12.75">
      <c r="B93" s="2" t="s">
        <v>86</v>
      </c>
      <c r="C93" s="6">
        <v>0</v>
      </c>
      <c r="D93" s="6" t="s">
        <v>0</v>
      </c>
    </row>
    <row r="94" spans="2:4" s="3" customFormat="1" ht="12.75">
      <c r="B94" s="2" t="s">
        <v>89</v>
      </c>
      <c r="C94" s="6">
        <f>C10+C31+C46+C49+C64+C71</f>
        <v>446881807049</v>
      </c>
      <c r="D94" s="6">
        <f>D10+D31+D46+D49+D64+D71</f>
        <v>368596948385</v>
      </c>
    </row>
    <row r="95" spans="2:4" s="3" customFormat="1" ht="12.75">
      <c r="B95" s="2" t="s">
        <v>90</v>
      </c>
      <c r="C95" s="6" t="s">
        <v>0</v>
      </c>
      <c r="D95" s="6" t="s">
        <v>0</v>
      </c>
    </row>
    <row r="96" spans="2:4" s="3" customFormat="1" ht="12.75">
      <c r="B96" s="2" t="s">
        <v>91</v>
      </c>
      <c r="C96" s="6">
        <f>C97+C103+C104</f>
        <v>166457617189</v>
      </c>
      <c r="D96" s="6">
        <f>D97+D103+D104</f>
        <v>182440531711</v>
      </c>
    </row>
    <row r="97" spans="2:4" s="3" customFormat="1" ht="12.75">
      <c r="B97" s="2" t="s">
        <v>92</v>
      </c>
      <c r="C97" s="6">
        <f>SUM(C98:C102)</f>
        <v>166334602452</v>
      </c>
      <c r="D97" s="6">
        <f>SUM(D98:D102)</f>
        <v>182311227250</v>
      </c>
    </row>
    <row r="98" spans="2:4" s="3" customFormat="1" ht="12.75">
      <c r="B98" s="2" t="s">
        <v>93</v>
      </c>
      <c r="C98" s="6">
        <v>135647873415</v>
      </c>
      <c r="D98" s="6">
        <v>139424448245</v>
      </c>
    </row>
    <row r="99" spans="2:4" s="3" customFormat="1" ht="12.75">
      <c r="B99" s="17" t="s">
        <v>94</v>
      </c>
      <c r="C99" s="6">
        <v>28216261050</v>
      </c>
      <c r="D99" s="6">
        <v>38180418413</v>
      </c>
    </row>
    <row r="100" spans="2:4" s="3" customFormat="1" ht="12.75">
      <c r="B100" s="2" t="s">
        <v>95</v>
      </c>
      <c r="C100" s="6"/>
      <c r="D100" s="6"/>
    </row>
    <row r="101" spans="2:4" s="3" customFormat="1" ht="12.75">
      <c r="B101" s="2" t="s">
        <v>96</v>
      </c>
      <c r="C101" s="6">
        <v>96985848</v>
      </c>
      <c r="D101" s="6">
        <v>96800373</v>
      </c>
    </row>
    <row r="102" spans="2:4" s="3" customFormat="1" ht="12.75">
      <c r="B102" s="2" t="s">
        <v>97</v>
      </c>
      <c r="C102" s="6">
        <v>2373482139</v>
      </c>
      <c r="D102" s="6">
        <v>4609560219</v>
      </c>
    </row>
    <row r="103" spans="2:4" s="3" customFormat="1" ht="12.75">
      <c r="B103" s="2" t="s">
        <v>98</v>
      </c>
      <c r="C103" s="15"/>
      <c r="D103" s="6">
        <v>0</v>
      </c>
    </row>
    <row r="104" spans="2:4" s="3" customFormat="1" ht="12.75">
      <c r="B104" s="2" t="s">
        <v>99</v>
      </c>
      <c r="C104" s="6">
        <v>123014737</v>
      </c>
      <c r="D104" s="6">
        <v>129304461</v>
      </c>
    </row>
    <row r="105" spans="2:4" s="3" customFormat="1" ht="12.75">
      <c r="B105" s="2" t="s">
        <v>100</v>
      </c>
      <c r="C105" s="6">
        <f>SUM(C106:C110)</f>
        <v>45906040642</v>
      </c>
      <c r="D105" s="6">
        <f>SUM(D106:D110)</f>
        <v>75000000000</v>
      </c>
    </row>
    <row r="106" spans="2:4" s="3" customFormat="1" ht="12.75">
      <c r="B106" s="2" t="s">
        <v>101</v>
      </c>
      <c r="C106" s="6">
        <v>0</v>
      </c>
      <c r="D106" s="6">
        <v>60000000000</v>
      </c>
    </row>
    <row r="107" spans="2:4" s="3" customFormat="1" ht="12.75">
      <c r="B107" s="2" t="s">
        <v>102</v>
      </c>
      <c r="C107" s="6">
        <v>0</v>
      </c>
      <c r="D107" s="6">
        <v>15000000000</v>
      </c>
    </row>
    <row r="108" spans="2:4" s="3" customFormat="1" ht="12.75">
      <c r="B108" s="2" t="s">
        <v>103</v>
      </c>
      <c r="C108" s="6">
        <v>45906040642</v>
      </c>
      <c r="D108" s="6">
        <v>0</v>
      </c>
    </row>
    <row r="109" spans="2:4" s="3" customFormat="1" ht="12.75">
      <c r="B109" s="2" t="s">
        <v>104</v>
      </c>
      <c r="C109" s="6"/>
      <c r="D109" s="6" t="s">
        <v>0</v>
      </c>
    </row>
    <row r="110" spans="2:4" s="3" customFormat="1" ht="12.75">
      <c r="B110" s="2" t="s">
        <v>105</v>
      </c>
      <c r="C110" s="6">
        <f>SUM(C111:C112)</f>
        <v>0</v>
      </c>
      <c r="D110" s="6">
        <f>SUM(D111:D112)</f>
        <v>0</v>
      </c>
    </row>
    <row r="111" spans="2:4" s="3" customFormat="1" ht="12.75">
      <c r="B111" s="2" t="s">
        <v>106</v>
      </c>
      <c r="C111" s="6"/>
      <c r="D111" s="6" t="s">
        <v>0</v>
      </c>
    </row>
    <row r="112" spans="2:4" s="3" customFormat="1" ht="12.75">
      <c r="B112" s="2" t="s">
        <v>107</v>
      </c>
      <c r="C112" s="6"/>
      <c r="D112" s="6"/>
    </row>
    <row r="113" spans="2:4" s="3" customFormat="1" ht="12.75">
      <c r="B113" s="2" t="s">
        <v>108</v>
      </c>
      <c r="C113" s="6">
        <f>SUM(C114:C126)</f>
        <v>17686938391</v>
      </c>
      <c r="D113" s="6">
        <f>SUM(D114:D126)</f>
        <v>8623293388</v>
      </c>
    </row>
    <row r="114" spans="2:4" s="3" customFormat="1" ht="12.75">
      <c r="B114" s="2" t="s">
        <v>109</v>
      </c>
      <c r="C114" s="6">
        <v>492873460</v>
      </c>
      <c r="D114" s="6">
        <v>913610340</v>
      </c>
    </row>
    <row r="115" spans="2:4" s="3" customFormat="1" ht="12.75">
      <c r="B115" s="2" t="s">
        <v>110</v>
      </c>
      <c r="C115" s="6">
        <v>-258547197</v>
      </c>
      <c r="D115" s="6">
        <v>-863161616</v>
      </c>
    </row>
    <row r="116" spans="2:4" s="3" customFormat="1" ht="12.75">
      <c r="B116" s="2" t="s">
        <v>111</v>
      </c>
      <c r="C116" s="6">
        <v>4739121338</v>
      </c>
      <c r="D116" s="6">
        <v>5504796405</v>
      </c>
    </row>
    <row r="117" spans="2:4" s="3" customFormat="1" ht="12.75">
      <c r="B117" s="2" t="s">
        <v>112</v>
      </c>
      <c r="C117" s="6">
        <v>10525391211</v>
      </c>
      <c r="D117" s="6">
        <v>79234947</v>
      </c>
    </row>
    <row r="118" spans="2:4" s="3" customFormat="1" ht="12.75">
      <c r="B118" s="2" t="s">
        <v>113</v>
      </c>
      <c r="C118" s="6"/>
      <c r="D118" s="6" t="s">
        <v>0</v>
      </c>
    </row>
    <row r="119" spans="2:4" s="3" customFormat="1" ht="12.75">
      <c r="B119" s="2" t="s">
        <v>114</v>
      </c>
      <c r="C119" s="6">
        <v>1980028008</v>
      </c>
      <c r="D119" s="6">
        <v>1628920410</v>
      </c>
    </row>
    <row r="120" spans="2:4" s="3" customFormat="1" ht="12.75">
      <c r="B120" s="2" t="s">
        <v>115</v>
      </c>
      <c r="C120" s="6"/>
      <c r="D120" s="6"/>
    </row>
    <row r="121" spans="2:4" s="3" customFormat="1" ht="12.75">
      <c r="B121" s="2" t="s">
        <v>116</v>
      </c>
      <c r="C121" s="6"/>
      <c r="D121" s="6" t="s">
        <v>0</v>
      </c>
    </row>
    <row r="122" spans="2:4" s="3" customFormat="1" ht="12.75">
      <c r="B122" s="2" t="s">
        <v>117</v>
      </c>
      <c r="C122" s="6">
        <v>157740274</v>
      </c>
      <c r="D122" s="6">
        <v>1331175975</v>
      </c>
    </row>
    <row r="123" spans="2:4" s="3" customFormat="1" ht="12.75">
      <c r="B123" s="2" t="s">
        <v>118</v>
      </c>
      <c r="C123" s="6">
        <v>0</v>
      </c>
      <c r="D123" s="6">
        <v>0</v>
      </c>
    </row>
    <row r="124" spans="2:4" s="3" customFormat="1" ht="12.75">
      <c r="B124" s="2" t="s">
        <v>119</v>
      </c>
      <c r="C124" s="6"/>
      <c r="D124" s="6" t="s">
        <v>0</v>
      </c>
    </row>
    <row r="125" spans="2:4" s="3" customFormat="1" ht="12.75">
      <c r="B125" s="2" t="s">
        <v>120</v>
      </c>
      <c r="C125" s="6"/>
      <c r="D125" s="6" t="s">
        <v>0</v>
      </c>
    </row>
    <row r="126" spans="2:4" s="3" customFormat="1" ht="12.75">
      <c r="B126" s="2" t="s">
        <v>121</v>
      </c>
      <c r="C126" s="6">
        <v>50331297</v>
      </c>
      <c r="D126" s="6">
        <v>28716927</v>
      </c>
    </row>
    <row r="127" spans="2:4" s="3" customFormat="1" ht="12.75">
      <c r="B127" s="2" t="s">
        <v>122</v>
      </c>
      <c r="C127" s="6">
        <f>C96+C105+C113</f>
        <v>230050596222</v>
      </c>
      <c r="D127" s="6">
        <f>D96+D105+D113</f>
        <v>266063825099</v>
      </c>
    </row>
    <row r="128" spans="2:4" s="3" customFormat="1" ht="12.75">
      <c r="B128" s="2" t="s">
        <v>123</v>
      </c>
      <c r="C128" s="6" t="s">
        <v>0</v>
      </c>
      <c r="D128" s="6" t="s">
        <v>0</v>
      </c>
    </row>
    <row r="129" spans="2:4" s="3" customFormat="1" ht="12.75">
      <c r="B129" s="2" t="s">
        <v>124</v>
      </c>
      <c r="C129" s="6">
        <f>SUM(C130)</f>
        <v>167110125000</v>
      </c>
      <c r="D129" s="6">
        <f>SUM(D130)</f>
        <v>68280000000</v>
      </c>
    </row>
    <row r="130" spans="2:4" s="3" customFormat="1" ht="12.75">
      <c r="B130" s="2" t="s">
        <v>125</v>
      </c>
      <c r="C130" s="6">
        <v>167110125000</v>
      </c>
      <c r="D130" s="6">
        <v>68280000000</v>
      </c>
    </row>
    <row r="131" spans="2:4" s="3" customFormat="1" ht="12.75">
      <c r="B131" s="2" t="s">
        <v>126</v>
      </c>
      <c r="C131" s="6">
        <f>SUM(C132:C135)</f>
        <v>3078159279</v>
      </c>
      <c r="D131" s="6">
        <f>SUM(D132:D135)</f>
        <v>3579661379</v>
      </c>
    </row>
    <row r="132" spans="2:4" s="3" customFormat="1" ht="12.75">
      <c r="B132" s="2" t="s">
        <v>127</v>
      </c>
      <c r="C132" s="6">
        <v>3075062855</v>
      </c>
      <c r="D132" s="6">
        <v>3576564955</v>
      </c>
    </row>
    <row r="133" spans="2:4" s="3" customFormat="1" ht="12.75">
      <c r="B133" s="2" t="s">
        <v>128</v>
      </c>
      <c r="C133" s="6"/>
      <c r="D133" s="6"/>
    </row>
    <row r="134" spans="2:4" s="3" customFormat="1" ht="12.75">
      <c r="B134" s="2" t="s">
        <v>129</v>
      </c>
      <c r="C134" s="6">
        <v>3096424</v>
      </c>
      <c r="D134" s="6">
        <v>3096424</v>
      </c>
    </row>
    <row r="135" spans="2:4" s="3" customFormat="1" ht="12.75">
      <c r="B135" s="2" t="s">
        <v>130</v>
      </c>
      <c r="C135" s="6"/>
      <c r="D135" s="6"/>
    </row>
    <row r="136" spans="2:4" s="3" customFormat="1" ht="12.75">
      <c r="B136" s="2" t="s">
        <v>131</v>
      </c>
      <c r="C136" s="6">
        <f>SUM(C137:C138)</f>
        <v>0</v>
      </c>
      <c r="D136" s="6">
        <f>SUM(D137:D138)</f>
        <v>0</v>
      </c>
    </row>
    <row r="137" spans="2:4" s="3" customFormat="1" ht="12.75">
      <c r="B137" s="2" t="s">
        <v>132</v>
      </c>
      <c r="C137" s="15"/>
      <c r="D137" s="6"/>
    </row>
    <row r="138" spans="2:4" s="3" customFormat="1" ht="12.75">
      <c r="B138" s="2" t="s">
        <v>133</v>
      </c>
      <c r="C138" s="6"/>
      <c r="D138" s="6"/>
    </row>
    <row r="139" spans="2:4" s="3" customFormat="1" ht="12.75">
      <c r="B139" s="2" t="s">
        <v>134</v>
      </c>
      <c r="C139" s="6">
        <f>SUM(C140:C140)</f>
        <v>1000560</v>
      </c>
      <c r="D139" s="6">
        <f>SUM(D140:D140)</f>
        <v>0</v>
      </c>
    </row>
    <row r="140" spans="2:4" s="3" customFormat="1" ht="12.75">
      <c r="B140" s="2" t="s">
        <v>135</v>
      </c>
      <c r="C140" s="7">
        <v>1000560</v>
      </c>
      <c r="D140" s="8"/>
    </row>
    <row r="141" spans="2:4" s="3" customFormat="1" ht="12.75">
      <c r="B141" s="2" t="s">
        <v>136</v>
      </c>
      <c r="C141" s="6">
        <f>SUM(C142:C144)</f>
        <v>46641925988</v>
      </c>
      <c r="D141" s="6">
        <f>SUM(D142:D144)</f>
        <v>30673461907</v>
      </c>
    </row>
    <row r="142" spans="2:4" s="3" customFormat="1" ht="12.75">
      <c r="B142" s="2" t="s">
        <v>137</v>
      </c>
      <c r="C142" s="6">
        <v>21288858</v>
      </c>
      <c r="D142" s="6">
        <v>8253031</v>
      </c>
    </row>
    <row r="143" spans="2:4" s="3" customFormat="1" ht="12.75">
      <c r="B143" s="2" t="s">
        <v>138</v>
      </c>
      <c r="C143" s="6">
        <v>500000000</v>
      </c>
      <c r="D143" s="6">
        <v>500000000</v>
      </c>
    </row>
    <row r="144" spans="2:4" s="3" customFormat="1" ht="12.75">
      <c r="B144" s="2" t="s">
        <v>139</v>
      </c>
      <c r="C144" s="6">
        <v>46120637130</v>
      </c>
      <c r="D144" s="6">
        <v>30165208876</v>
      </c>
    </row>
    <row r="145" spans="2:4" s="3" customFormat="1" ht="12.75">
      <c r="B145" s="2" t="s">
        <v>140</v>
      </c>
      <c r="C145" s="6">
        <f>C129+C131+C136+C139+C141</f>
        <v>216831210827</v>
      </c>
      <c r="D145" s="6">
        <f>D129+D131+D136+D139+D141</f>
        <v>102533123286</v>
      </c>
    </row>
    <row r="146" spans="2:4" s="3" customFormat="1" ht="12.75">
      <c r="B146" s="2" t="s">
        <v>141</v>
      </c>
      <c r="C146" s="6">
        <f>C127+C145</f>
        <v>446881807049</v>
      </c>
      <c r="D146" s="6">
        <f>D127+D145</f>
        <v>368596948385</v>
      </c>
    </row>
    <row r="147" s="3" customFormat="1" ht="12.75"/>
    <row r="148" spans="3:4" s="3" customFormat="1" ht="12.75">
      <c r="C148" s="18">
        <f>C94-C127-C145</f>
        <v>0</v>
      </c>
      <c r="D148" s="18">
        <f>D94-D127-D145</f>
        <v>0</v>
      </c>
    </row>
    <row r="149" spans="3:4" s="3" customFormat="1" ht="12.75">
      <c r="C149" s="15"/>
      <c r="D149" s="15"/>
    </row>
    <row r="150" s="3" customFormat="1" ht="12.75"/>
    <row r="151" spans="3:4" s="3" customFormat="1" ht="12.75">
      <c r="C151" s="15"/>
      <c r="D151" s="15"/>
    </row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</sheetData>
  <sheetProtection/>
  <printOptions/>
  <pageMargins left="0.75" right="0.75" top="1" bottom="1" header="0.5" footer="0.5"/>
  <pageSetup fitToHeight="0" fitToWidth="0" horizontalDpi="300" verticalDpi="300" orientation="portrait" paperSize="9" r:id="rId1"/>
  <ignoredErrors>
    <ignoredError sqref="C22:C140 C141:C147 C149:C161 D22:D140 D141:D147 D149:D1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B1:F10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5.7109375" style="0" customWidth="1"/>
    <col min="3" max="6" width="25.7109375" style="0" customWidth="1"/>
  </cols>
  <sheetData>
    <row r="1" spans="2:6" s="3" customFormat="1" ht="12.75">
      <c r="B1" s="9"/>
      <c r="C1" s="9"/>
      <c r="D1" s="9"/>
      <c r="E1" s="9"/>
      <c r="F1" s="9"/>
    </row>
    <row r="2" ht="12.75">
      <c r="B2" s="10"/>
    </row>
    <row r="3" spans="2:6" ht="20.25">
      <c r="B3" s="21" t="s">
        <v>235</v>
      </c>
      <c r="C3" s="5"/>
      <c r="D3" s="5"/>
      <c r="E3" s="5"/>
      <c r="F3" s="5"/>
    </row>
    <row r="4" spans="2:6" ht="20.25">
      <c r="B4" s="21" t="s">
        <v>238</v>
      </c>
      <c r="C4" s="5"/>
      <c r="D4" s="5"/>
      <c r="E4" s="5"/>
      <c r="F4" s="5"/>
    </row>
    <row r="7" spans="2:6" ht="12.75">
      <c r="B7" t="s">
        <v>233</v>
      </c>
      <c r="C7" s="5"/>
      <c r="D7" s="5"/>
      <c r="E7" s="5"/>
      <c r="F7" s="5"/>
    </row>
    <row r="8" spans="2:6" ht="12.75">
      <c r="B8" s="4"/>
      <c r="C8" s="23" t="s">
        <v>242</v>
      </c>
      <c r="D8" s="24"/>
      <c r="E8" s="23" t="s">
        <v>241</v>
      </c>
      <c r="F8" s="24"/>
    </row>
    <row r="9" spans="2:6" ht="12.75">
      <c r="B9" s="1"/>
      <c r="C9" s="16" t="s">
        <v>240</v>
      </c>
      <c r="D9" s="16" t="s">
        <v>239</v>
      </c>
      <c r="E9" s="16" t="s">
        <v>240</v>
      </c>
      <c r="F9" s="16" t="s">
        <v>239</v>
      </c>
    </row>
    <row r="10" spans="2:6" s="3" customFormat="1" ht="12.75">
      <c r="B10" s="2" t="s">
        <v>142</v>
      </c>
      <c r="C10" s="6">
        <f>C11+C19+C25+C29+C44+C46+C49+C50</f>
        <v>31375706146</v>
      </c>
      <c r="D10" s="6">
        <f>D11+D19+D25+D29+D44+D46+D49+D50</f>
        <v>68027394024</v>
      </c>
      <c r="E10" s="6">
        <f>E11+E19+E25+E29+E44+E46+E49+E50</f>
        <v>20939270989</v>
      </c>
      <c r="F10" s="6">
        <f>F11+F19+F25+F29+F44+F46+F49+F50</f>
        <v>59687039584</v>
      </c>
    </row>
    <row r="11" spans="2:6" s="3" customFormat="1" ht="12.75">
      <c r="B11" s="2" t="s">
        <v>143</v>
      </c>
      <c r="C11" s="6">
        <f>SUM(C12:C18)</f>
        <v>9132555201</v>
      </c>
      <c r="D11" s="6">
        <f>SUM(D12:D18)</f>
        <v>24511438473</v>
      </c>
      <c r="E11" s="6">
        <f>SUM(E12:E18)</f>
        <v>11446410900</v>
      </c>
      <c r="F11" s="6">
        <f>SUM(F12:F18)</f>
        <v>32465362560</v>
      </c>
    </row>
    <row r="12" spans="2:6" s="3" customFormat="1" ht="12.75">
      <c r="B12" s="2" t="s">
        <v>173</v>
      </c>
      <c r="C12" s="6">
        <v>8216461762</v>
      </c>
      <c r="D12" s="6">
        <v>23332483269</v>
      </c>
      <c r="E12" s="6">
        <v>10485409274</v>
      </c>
      <c r="F12" s="6">
        <v>30973746907</v>
      </c>
    </row>
    <row r="13" spans="2:6" s="3" customFormat="1" ht="12.75">
      <c r="B13" s="2" t="s">
        <v>174</v>
      </c>
      <c r="C13" s="6">
        <v>545769213</v>
      </c>
      <c r="D13" s="6">
        <v>672769213</v>
      </c>
      <c r="E13" s="6">
        <v>893000000</v>
      </c>
      <c r="F13" s="6">
        <v>1292600000</v>
      </c>
    </row>
    <row r="14" spans="2:6" s="3" customFormat="1" ht="12.75">
      <c r="B14" s="2" t="s">
        <v>175</v>
      </c>
      <c r="C14" s="6"/>
      <c r="D14" s="6"/>
      <c r="E14" s="6"/>
      <c r="F14" s="6"/>
    </row>
    <row r="15" spans="2:6" s="3" customFormat="1" ht="12.75">
      <c r="B15" s="2" t="s">
        <v>176</v>
      </c>
      <c r="C15" s="6">
        <v>17376274</v>
      </c>
      <c r="D15" s="6">
        <v>62724319</v>
      </c>
      <c r="E15" s="6">
        <v>23023995</v>
      </c>
      <c r="F15" s="6">
        <v>70916411</v>
      </c>
    </row>
    <row r="16" spans="2:6" s="3" customFormat="1" ht="12.75">
      <c r="B16" s="2" t="s">
        <v>177</v>
      </c>
      <c r="C16" s="6">
        <v>200000000</v>
      </c>
      <c r="D16" s="6">
        <v>200000000</v>
      </c>
      <c r="E16" s="6" t="s">
        <v>0</v>
      </c>
      <c r="F16" s="6" t="s">
        <v>0</v>
      </c>
    </row>
    <row r="17" spans="2:6" s="3" customFormat="1" ht="12.75">
      <c r="B17" s="2" t="s">
        <v>178</v>
      </c>
      <c r="C17" s="6"/>
      <c r="D17" s="6"/>
      <c r="E17" s="6"/>
      <c r="F17" s="6"/>
    </row>
    <row r="18" spans="2:6" s="3" customFormat="1" ht="12.75">
      <c r="B18" s="2" t="s">
        <v>179</v>
      </c>
      <c r="C18" s="6">
        <v>152947952</v>
      </c>
      <c r="D18" s="6">
        <v>243461672</v>
      </c>
      <c r="E18" s="6">
        <v>44977631</v>
      </c>
      <c r="F18" s="6">
        <v>128099242</v>
      </c>
    </row>
    <row r="19" spans="2:6" s="3" customFormat="1" ht="12.75">
      <c r="B19" s="2" t="s">
        <v>144</v>
      </c>
      <c r="C19" s="6">
        <f>SUM(C20:C24)</f>
        <v>7743098829</v>
      </c>
      <c r="D19" s="6">
        <f>SUM(D20:D24)</f>
        <v>12263574835</v>
      </c>
      <c r="E19" s="6">
        <f>SUM(E20:E24)</f>
        <v>1908177107</v>
      </c>
      <c r="F19" s="6">
        <f>SUM(F20:F24)</f>
        <v>4407611603</v>
      </c>
    </row>
    <row r="20" spans="2:6" s="3" customFormat="1" ht="12.75">
      <c r="B20" s="2" t="s">
        <v>180</v>
      </c>
      <c r="C20" s="6">
        <v>6593137398</v>
      </c>
      <c r="D20" s="6">
        <v>11110159350</v>
      </c>
      <c r="E20" s="6">
        <v>1790442705</v>
      </c>
      <c r="F20" s="6">
        <v>4407368458</v>
      </c>
    </row>
    <row r="21" spans="2:6" s="3" customFormat="1" ht="12.75">
      <c r="B21" s="2" t="s">
        <v>181</v>
      </c>
      <c r="C21" s="6">
        <v>1128409416</v>
      </c>
      <c r="D21" s="6">
        <v>1131863470</v>
      </c>
      <c r="E21" s="6">
        <v>117734402</v>
      </c>
      <c r="F21" s="6">
        <v>243145</v>
      </c>
    </row>
    <row r="22" spans="2:6" s="3" customFormat="1" ht="12.75">
      <c r="B22" s="2" t="s">
        <v>182</v>
      </c>
      <c r="C22" s="6" t="s">
        <v>0</v>
      </c>
      <c r="D22" s="6" t="s">
        <v>0</v>
      </c>
      <c r="E22" s="6" t="s">
        <v>0</v>
      </c>
      <c r="F22" s="6" t="s">
        <v>0</v>
      </c>
    </row>
    <row r="23" spans="2:6" s="3" customFormat="1" ht="12.75">
      <c r="B23" s="2" t="s">
        <v>183</v>
      </c>
      <c r="C23" s="6"/>
      <c r="D23" s="6"/>
      <c r="E23" s="6"/>
      <c r="F23" s="6"/>
    </row>
    <row r="24" spans="2:6" s="3" customFormat="1" ht="12.75">
      <c r="B24" s="2" t="s">
        <v>184</v>
      </c>
      <c r="C24" s="6">
        <v>21552015</v>
      </c>
      <c r="D24" s="6">
        <v>21552015</v>
      </c>
      <c r="E24" s="6" t="s">
        <v>0</v>
      </c>
      <c r="F24" s="6" t="s">
        <v>0</v>
      </c>
    </row>
    <row r="25" spans="2:6" s="3" customFormat="1" ht="12.75">
      <c r="B25" s="2" t="s">
        <v>145</v>
      </c>
      <c r="C25" s="6">
        <f>SUM(C26:C28)</f>
        <v>6701536227</v>
      </c>
      <c r="D25" s="6">
        <f>SUM(D26:D28)</f>
        <v>7704005227</v>
      </c>
      <c r="E25" s="6">
        <f>SUM(E26:E28)</f>
        <v>73845000</v>
      </c>
      <c r="F25" s="6">
        <f>SUM(F26:F28)</f>
        <v>200815000</v>
      </c>
    </row>
    <row r="26" spans="2:6" s="3" customFormat="1" ht="12.75">
      <c r="B26" s="2" t="s">
        <v>185</v>
      </c>
      <c r="C26" s="6">
        <v>6698636227</v>
      </c>
      <c r="D26" s="6">
        <v>7701105227</v>
      </c>
      <c r="E26" s="6">
        <v>73845000</v>
      </c>
      <c r="F26" s="6">
        <v>200815000</v>
      </c>
    </row>
    <row r="27" spans="2:6" s="3" customFormat="1" ht="12.75">
      <c r="B27" s="2" t="s">
        <v>186</v>
      </c>
      <c r="C27" s="6">
        <v>2900000</v>
      </c>
      <c r="D27" s="6">
        <v>2900000</v>
      </c>
      <c r="E27" s="6" t="s">
        <v>0</v>
      </c>
      <c r="F27" s="6" t="s">
        <v>0</v>
      </c>
    </row>
    <row r="28" spans="2:6" s="3" customFormat="1" ht="12.75">
      <c r="B28" s="2" t="s">
        <v>187</v>
      </c>
      <c r="C28" s="6"/>
      <c r="D28" s="6"/>
      <c r="E28" s="6"/>
      <c r="F28" s="6"/>
    </row>
    <row r="29" spans="2:6" s="3" customFormat="1" ht="12.75">
      <c r="B29" s="2" t="s">
        <v>146</v>
      </c>
      <c r="C29" s="6">
        <f>SUM(C30:C43)</f>
        <v>4209473318</v>
      </c>
      <c r="D29" s="6">
        <f>SUM(D30:D43)</f>
        <v>14737570455</v>
      </c>
      <c r="E29" s="6">
        <f>SUM(E30:E43)</f>
        <v>5507955253</v>
      </c>
      <c r="F29" s="6">
        <f>SUM(F30:F43)</f>
        <v>16644203468</v>
      </c>
    </row>
    <row r="30" spans="2:6" s="3" customFormat="1" ht="12.75">
      <c r="B30" s="2" t="s">
        <v>188</v>
      </c>
      <c r="C30" s="6">
        <v>1270179677</v>
      </c>
      <c r="D30" s="6">
        <v>6137441709</v>
      </c>
      <c r="E30" s="6">
        <v>2701455015</v>
      </c>
      <c r="F30" s="6">
        <v>8562996375</v>
      </c>
    </row>
    <row r="31" spans="2:6" s="3" customFormat="1" ht="12.75">
      <c r="B31" s="2" t="s">
        <v>189</v>
      </c>
      <c r="C31" s="6">
        <v>1190227413</v>
      </c>
      <c r="D31" s="6">
        <v>5033438696</v>
      </c>
      <c r="E31" s="6">
        <v>1861840417</v>
      </c>
      <c r="F31" s="6">
        <v>5094441069</v>
      </c>
    </row>
    <row r="32" spans="2:6" s="3" customFormat="1" ht="12.75">
      <c r="B32" s="2" t="s">
        <v>190</v>
      </c>
      <c r="C32" s="6"/>
      <c r="D32" s="6"/>
      <c r="E32" s="6"/>
      <c r="F32" s="6"/>
    </row>
    <row r="33" spans="2:6" s="3" customFormat="1" ht="12.75">
      <c r="B33" s="2" t="s">
        <v>191</v>
      </c>
      <c r="C33" s="6">
        <v>838409909</v>
      </c>
      <c r="D33" s="6">
        <v>1470472421</v>
      </c>
      <c r="E33" s="6">
        <v>260547575</v>
      </c>
      <c r="F33" s="6">
        <v>704120953</v>
      </c>
    </row>
    <row r="34" spans="2:6" s="3" customFormat="1" ht="12.75">
      <c r="B34" s="2" t="s">
        <v>192</v>
      </c>
      <c r="C34" s="6">
        <v>2107941</v>
      </c>
      <c r="D34" s="6">
        <v>17339069</v>
      </c>
      <c r="E34" s="6">
        <v>0</v>
      </c>
      <c r="F34" s="6" t="s">
        <v>0</v>
      </c>
    </row>
    <row r="35" spans="2:6" s="3" customFormat="1" ht="12.75">
      <c r="B35" s="2" t="s">
        <v>193</v>
      </c>
      <c r="C35" s="6"/>
      <c r="D35" s="6"/>
      <c r="E35" s="6"/>
      <c r="F35" s="6"/>
    </row>
    <row r="36" spans="2:6" s="3" customFormat="1" ht="12.75">
      <c r="B36" s="2" t="s">
        <v>194</v>
      </c>
      <c r="C36" s="6">
        <v>29461111</v>
      </c>
      <c r="D36" s="6">
        <v>36121986</v>
      </c>
      <c r="E36" s="6">
        <v>3276261</v>
      </c>
      <c r="F36" s="6">
        <v>63033179</v>
      </c>
    </row>
    <row r="37" spans="2:6" s="3" customFormat="1" ht="12.75">
      <c r="B37" s="2" t="s">
        <v>195</v>
      </c>
      <c r="C37" s="6">
        <v>0</v>
      </c>
      <c r="D37" s="6">
        <v>1770795</v>
      </c>
      <c r="E37" s="6">
        <v>0</v>
      </c>
      <c r="F37" s="6" t="s">
        <v>0</v>
      </c>
    </row>
    <row r="38" spans="2:6" s="3" customFormat="1" ht="12.75">
      <c r="B38" s="2" t="s">
        <v>196</v>
      </c>
      <c r="C38" s="6" t="s">
        <v>0</v>
      </c>
      <c r="D38" s="6">
        <v>22191551</v>
      </c>
      <c r="E38" s="6">
        <v>84989813</v>
      </c>
      <c r="F38" s="6">
        <v>315372005</v>
      </c>
    </row>
    <row r="39" spans="2:6" s="3" customFormat="1" ht="12.75">
      <c r="B39" s="2" t="s">
        <v>197</v>
      </c>
      <c r="C39" s="6"/>
      <c r="D39" s="6"/>
      <c r="E39" s="6"/>
      <c r="F39" s="6"/>
    </row>
    <row r="40" spans="2:6" s="3" customFormat="1" ht="12.75">
      <c r="B40" s="2" t="s">
        <v>198</v>
      </c>
      <c r="C40" s="6">
        <v>6277161</v>
      </c>
      <c r="D40" s="6">
        <v>25677808</v>
      </c>
      <c r="E40" s="6">
        <v>4821427</v>
      </c>
      <c r="F40" s="6">
        <v>25204055</v>
      </c>
    </row>
    <row r="41" spans="2:6" s="3" customFormat="1" ht="12.75">
      <c r="B41" s="2" t="s">
        <v>199</v>
      </c>
      <c r="C41" s="6">
        <v>594226422</v>
      </c>
      <c r="D41" s="6">
        <v>1094515262</v>
      </c>
      <c r="E41" s="6">
        <v>146511713</v>
      </c>
      <c r="F41" s="6">
        <v>448907047</v>
      </c>
    </row>
    <row r="42" spans="2:6" s="3" customFormat="1" ht="12.75">
      <c r="B42" s="2" t="s">
        <v>200</v>
      </c>
      <c r="C42" s="6">
        <v>237885506</v>
      </c>
      <c r="D42" s="6">
        <v>672342354</v>
      </c>
      <c r="E42" s="6">
        <v>305646812</v>
      </c>
      <c r="F42" s="6">
        <v>1267433207</v>
      </c>
    </row>
    <row r="43" spans="2:6" s="3" customFormat="1" ht="12.75">
      <c r="B43" s="2" t="s">
        <v>201</v>
      </c>
      <c r="C43" s="6">
        <v>40698178</v>
      </c>
      <c r="D43" s="6">
        <v>226258804</v>
      </c>
      <c r="E43" s="6">
        <v>138866220</v>
      </c>
      <c r="F43" s="6">
        <v>162695578</v>
      </c>
    </row>
    <row r="44" spans="2:6" s="3" customFormat="1" ht="12.75">
      <c r="B44" s="2" t="s">
        <v>147</v>
      </c>
      <c r="C44" s="6">
        <f>SUM(C45)</f>
        <v>264170730</v>
      </c>
      <c r="D44" s="6">
        <f>SUM(D45)</f>
        <v>317563169</v>
      </c>
      <c r="E44" s="6">
        <f>SUM(E45)</f>
        <v>0</v>
      </c>
      <c r="F44" s="6">
        <f>SUM(F45)</f>
        <v>0</v>
      </c>
    </row>
    <row r="45" spans="2:6" s="3" customFormat="1" ht="12.75">
      <c r="B45" s="2" t="s">
        <v>202</v>
      </c>
      <c r="C45" s="6">
        <v>264170730</v>
      </c>
      <c r="D45" s="6">
        <v>317563169</v>
      </c>
      <c r="E45" s="6" t="s">
        <v>0</v>
      </c>
      <c r="F45" s="6" t="s">
        <v>0</v>
      </c>
    </row>
    <row r="46" spans="2:6" s="3" customFormat="1" ht="12.75">
      <c r="B46" s="2" t="s">
        <v>148</v>
      </c>
      <c r="C46" s="6">
        <f>SUM(C47:C48)</f>
        <v>704539308</v>
      </c>
      <c r="D46" s="6">
        <f>SUM(D47:D48)</f>
        <v>1675257502</v>
      </c>
      <c r="E46" s="6">
        <f>SUM(E47:E48)</f>
        <v>51935976</v>
      </c>
      <c r="F46" s="6">
        <f>SUM(F47:F48)</f>
        <v>347682282</v>
      </c>
    </row>
    <row r="47" spans="2:6" s="3" customFormat="1" ht="12.75">
      <c r="B47" s="2" t="s">
        <v>203</v>
      </c>
      <c r="C47" s="6">
        <v>612615970</v>
      </c>
      <c r="D47" s="6">
        <v>613135614</v>
      </c>
      <c r="E47" s="6">
        <v>5</v>
      </c>
      <c r="F47" s="6">
        <v>22258</v>
      </c>
    </row>
    <row r="48" spans="2:6" s="3" customFormat="1" ht="12.75">
      <c r="B48" s="2" t="s">
        <v>204</v>
      </c>
      <c r="C48" s="6">
        <v>91923338</v>
      </c>
      <c r="D48" s="6">
        <v>1062121888</v>
      </c>
      <c r="E48" s="6">
        <v>51935971</v>
      </c>
      <c r="F48" s="6">
        <v>347660024</v>
      </c>
    </row>
    <row r="49" spans="2:6" s="3" customFormat="1" ht="12.75">
      <c r="B49" s="2" t="s">
        <v>149</v>
      </c>
      <c r="C49" s="6">
        <v>0</v>
      </c>
      <c r="D49" s="6">
        <v>4220695</v>
      </c>
      <c r="E49" s="6">
        <v>0</v>
      </c>
      <c r="F49" s="6">
        <v>905373</v>
      </c>
    </row>
    <row r="50" spans="2:6" s="3" customFormat="1" ht="12.75">
      <c r="B50" s="2" t="s">
        <v>150</v>
      </c>
      <c r="C50" s="6">
        <f>SUM(C51:C53)</f>
        <v>2620332533</v>
      </c>
      <c r="D50" s="6">
        <f>SUM(D51:D53)</f>
        <v>6813763668</v>
      </c>
      <c r="E50" s="6">
        <f>SUM(E51:E53)</f>
        <v>1950946753</v>
      </c>
      <c r="F50" s="6">
        <f>SUM(F51:F53)</f>
        <v>5620459298</v>
      </c>
    </row>
    <row r="51" spans="2:6" s="3" customFormat="1" ht="12.75">
      <c r="B51" s="17" t="s">
        <v>205</v>
      </c>
      <c r="C51" s="6">
        <v>2620332533</v>
      </c>
      <c r="D51" s="6">
        <v>6813763668</v>
      </c>
      <c r="E51" s="6">
        <v>1900578076</v>
      </c>
      <c r="F51" s="6">
        <v>5559591983</v>
      </c>
    </row>
    <row r="52" spans="2:6" s="3" customFormat="1" ht="12.75">
      <c r="B52" s="2" t="s">
        <v>206</v>
      </c>
      <c r="C52" s="6" t="s">
        <v>0</v>
      </c>
      <c r="D52" s="6">
        <v>0</v>
      </c>
      <c r="E52" s="6">
        <v>45</v>
      </c>
      <c r="F52" s="6">
        <v>45</v>
      </c>
    </row>
    <row r="53" spans="2:6" s="3" customFormat="1" ht="12.75">
      <c r="B53" s="2" t="s">
        <v>207</v>
      </c>
      <c r="C53" s="6" t="s">
        <v>0</v>
      </c>
      <c r="D53" s="6">
        <v>0</v>
      </c>
      <c r="E53" s="6">
        <v>50368632</v>
      </c>
      <c r="F53" s="6">
        <v>60867270</v>
      </c>
    </row>
    <row r="54" spans="2:6" s="3" customFormat="1" ht="12.75">
      <c r="B54" s="2" t="s">
        <v>151</v>
      </c>
      <c r="C54" s="6">
        <f>C55+C61+C67+C71+C81+C83+C86</f>
        <v>20384680306</v>
      </c>
      <c r="D54" s="6">
        <f>D55+D61+D67+D71+D81+D83+D86</f>
        <v>45724556085</v>
      </c>
      <c r="E54" s="6">
        <f>E55+E61+E67+E71+E81+E83+E86</f>
        <v>14250470340</v>
      </c>
      <c r="F54" s="6">
        <f>F55+F61+F67+F71+F81+F83+F86</f>
        <v>39865903035</v>
      </c>
    </row>
    <row r="55" spans="2:6" s="3" customFormat="1" ht="12.75">
      <c r="B55" s="2" t="s">
        <v>152</v>
      </c>
      <c r="C55" s="6">
        <f>SUM(C56:C60)</f>
        <v>1308396976</v>
      </c>
      <c r="D55" s="6">
        <f>SUM(D56:D60)</f>
        <v>7147548156</v>
      </c>
      <c r="E55" s="6">
        <f>SUM(E56:E60)</f>
        <v>4366111024</v>
      </c>
      <c r="F55" s="6">
        <f>SUM(F56:F60)</f>
        <v>12962475669</v>
      </c>
    </row>
    <row r="56" spans="2:6" s="3" customFormat="1" ht="12.75">
      <c r="B56" s="2" t="s">
        <v>208</v>
      </c>
      <c r="C56" s="6">
        <v>1151562213</v>
      </c>
      <c r="D56" s="6">
        <v>6531445725</v>
      </c>
      <c r="E56" s="6">
        <v>3962042946</v>
      </c>
      <c r="F56" s="6">
        <v>12041911684</v>
      </c>
    </row>
    <row r="57" spans="2:6" s="3" customFormat="1" ht="12.75">
      <c r="B57" s="2" t="s">
        <v>209</v>
      </c>
      <c r="C57" s="6">
        <v>156834763</v>
      </c>
      <c r="D57" s="6">
        <v>616102431</v>
      </c>
      <c r="E57" s="6">
        <v>404068078</v>
      </c>
      <c r="F57" s="6">
        <v>920563985</v>
      </c>
    </row>
    <row r="58" spans="2:6" s="3" customFormat="1" ht="12.75">
      <c r="B58" s="2" t="s">
        <v>210</v>
      </c>
      <c r="C58" s="6"/>
      <c r="D58" s="6"/>
      <c r="E58" s="6"/>
      <c r="F58" s="6"/>
    </row>
    <row r="59" spans="2:6" s="3" customFormat="1" ht="12.75">
      <c r="B59" s="2" t="s">
        <v>211</v>
      </c>
      <c r="C59" s="6"/>
      <c r="D59" s="6"/>
      <c r="E59" s="6"/>
      <c r="F59" s="6"/>
    </row>
    <row r="60" spans="2:6" s="3" customFormat="1" ht="12.75">
      <c r="B60" s="2" t="s">
        <v>212</v>
      </c>
      <c r="C60" s="6" t="s">
        <v>0</v>
      </c>
      <c r="D60" s="6" t="s">
        <v>0</v>
      </c>
      <c r="E60" s="6" t="s">
        <v>0</v>
      </c>
      <c r="F60" s="6" t="s">
        <v>0</v>
      </c>
    </row>
    <row r="61" spans="2:6" s="3" customFormat="1" ht="12.75">
      <c r="B61" s="2" t="s">
        <v>153</v>
      </c>
      <c r="C61" s="6">
        <f>SUM(C62:C66)</f>
        <v>6503032114</v>
      </c>
      <c r="D61" s="6">
        <f>SUM(D62:D66)</f>
        <v>10493632797</v>
      </c>
      <c r="E61" s="6">
        <f>SUM(E62:E66)</f>
        <v>1505975993</v>
      </c>
      <c r="F61" s="6">
        <f>SUM(F62:F66)</f>
        <v>2940424662</v>
      </c>
    </row>
    <row r="62" spans="2:6" s="3" customFormat="1" ht="12.75">
      <c r="B62" s="2" t="s">
        <v>213</v>
      </c>
      <c r="C62" s="6">
        <v>5267598901</v>
      </c>
      <c r="D62" s="6">
        <v>9194544509</v>
      </c>
      <c r="E62" s="6">
        <v>1505975993</v>
      </c>
      <c r="F62" s="6">
        <v>2861789565</v>
      </c>
    </row>
    <row r="63" spans="2:6" s="3" customFormat="1" ht="12.75">
      <c r="B63" s="2" t="s">
        <v>214</v>
      </c>
      <c r="C63" s="6">
        <v>1196092148</v>
      </c>
      <c r="D63" s="6">
        <v>1259747223</v>
      </c>
      <c r="E63" s="6" t="s">
        <v>0</v>
      </c>
      <c r="F63" s="6">
        <v>78635097</v>
      </c>
    </row>
    <row r="64" spans="2:6" s="3" customFormat="1" ht="12.75">
      <c r="B64" s="2" t="s">
        <v>215</v>
      </c>
      <c r="C64" s="6" t="s">
        <v>0</v>
      </c>
      <c r="D64" s="6" t="s">
        <v>0</v>
      </c>
      <c r="E64" s="6" t="s">
        <v>0</v>
      </c>
      <c r="F64" s="6" t="s">
        <v>0</v>
      </c>
    </row>
    <row r="65" spans="2:6" s="3" customFormat="1" ht="12.75">
      <c r="B65" s="2" t="s">
        <v>216</v>
      </c>
      <c r="C65" s="6"/>
      <c r="D65" s="6"/>
      <c r="E65" s="6"/>
      <c r="F65" s="6"/>
    </row>
    <row r="66" spans="2:6" s="3" customFormat="1" ht="12.75">
      <c r="B66" s="2" t="s">
        <v>217</v>
      </c>
      <c r="C66" s="6">
        <v>39341065</v>
      </c>
      <c r="D66" s="6">
        <v>39341065</v>
      </c>
      <c r="E66" s="6" t="s">
        <v>0</v>
      </c>
      <c r="F66" s="6" t="s">
        <v>0</v>
      </c>
    </row>
    <row r="67" spans="2:6" s="3" customFormat="1" ht="12.75">
      <c r="B67" s="2" t="s">
        <v>154</v>
      </c>
      <c r="C67" s="6">
        <f>SUM(C68:C70)</f>
        <v>4773617587</v>
      </c>
      <c r="D67" s="6">
        <f>SUM(D68:D70)</f>
        <v>5581826587</v>
      </c>
      <c r="E67" s="6">
        <f>SUM(E68:E70)</f>
        <v>67635000</v>
      </c>
      <c r="F67" s="6">
        <f>SUM(F68:F70)</f>
        <v>128755000</v>
      </c>
    </row>
    <row r="68" spans="2:6" s="3" customFormat="1" ht="12.75">
      <c r="B68" s="2" t="s">
        <v>218</v>
      </c>
      <c r="C68" s="6">
        <v>4733231587</v>
      </c>
      <c r="D68" s="6">
        <v>5541440587</v>
      </c>
      <c r="E68" s="6">
        <v>67635000</v>
      </c>
      <c r="F68" s="6">
        <v>128755000</v>
      </c>
    </row>
    <row r="69" spans="2:6" s="3" customFormat="1" ht="12.75">
      <c r="B69" s="2" t="s">
        <v>219</v>
      </c>
      <c r="C69" s="6">
        <v>40386000</v>
      </c>
      <c r="D69" s="6">
        <v>40386000</v>
      </c>
      <c r="E69" s="6" t="s">
        <v>0</v>
      </c>
      <c r="F69" s="6" t="s">
        <v>0</v>
      </c>
    </row>
    <row r="70" spans="2:6" s="3" customFormat="1" ht="12.75">
      <c r="B70" s="2" t="s">
        <v>220</v>
      </c>
      <c r="C70" s="6"/>
      <c r="D70" s="6"/>
      <c r="E70" s="6"/>
      <c r="F70" s="6"/>
    </row>
    <row r="71" spans="2:6" s="3" customFormat="1" ht="12.75">
      <c r="B71" s="2" t="s">
        <v>155</v>
      </c>
      <c r="C71" s="6">
        <f>SUM(C72:C80)</f>
        <v>1049736356</v>
      </c>
      <c r="D71" s="6">
        <f>SUM(D72:D80)</f>
        <v>3778077594</v>
      </c>
      <c r="E71" s="6">
        <f>SUM(E72:E80)</f>
        <v>1631871217</v>
      </c>
      <c r="F71" s="6">
        <f>SUM(F72:F80)</f>
        <v>5095874439</v>
      </c>
    </row>
    <row r="72" spans="2:6" s="3" customFormat="1" ht="12.75">
      <c r="B72" s="2" t="s">
        <v>221</v>
      </c>
      <c r="C72" s="6">
        <v>454957466</v>
      </c>
      <c r="D72" s="6">
        <v>1015944367</v>
      </c>
      <c r="E72" s="6">
        <v>625128766</v>
      </c>
      <c r="F72" s="6">
        <v>2027695882</v>
      </c>
    </row>
    <row r="73" spans="2:6" s="3" customFormat="1" ht="12.75">
      <c r="B73" s="2" t="s">
        <v>222</v>
      </c>
      <c r="C73" s="6">
        <v>0</v>
      </c>
      <c r="D73" s="6">
        <v>22093150</v>
      </c>
      <c r="E73" s="6" t="s">
        <v>0</v>
      </c>
      <c r="F73" s="6" t="s">
        <v>0</v>
      </c>
    </row>
    <row r="74" spans="2:6" s="3" customFormat="1" ht="12.75">
      <c r="B74" s="2" t="s">
        <v>223</v>
      </c>
      <c r="C74" s="6"/>
      <c r="D74" s="6"/>
      <c r="E74" s="6"/>
      <c r="F74" s="6"/>
    </row>
    <row r="75" spans="2:6" s="3" customFormat="1" ht="12.75">
      <c r="B75" s="2" t="s">
        <v>224</v>
      </c>
      <c r="C75" s="6">
        <v>308950</v>
      </c>
      <c r="D75" s="6">
        <v>1976466</v>
      </c>
      <c r="E75" s="6" t="s">
        <v>0</v>
      </c>
      <c r="F75" s="6" t="s">
        <v>0</v>
      </c>
    </row>
    <row r="76" spans="2:6" s="3" customFormat="1" ht="12.75">
      <c r="B76" s="2" t="s">
        <v>225</v>
      </c>
      <c r="C76" s="6">
        <v>181207044</v>
      </c>
      <c r="D76" s="6">
        <v>513944982</v>
      </c>
      <c r="E76" s="6">
        <v>179850346</v>
      </c>
      <c r="F76" s="6">
        <v>630999554</v>
      </c>
    </row>
    <row r="77" spans="2:6" s="3" customFormat="1" ht="12.75">
      <c r="B77" s="2" t="s">
        <v>226</v>
      </c>
      <c r="C77" s="6">
        <v>250075758</v>
      </c>
      <c r="D77" s="6">
        <v>250075758</v>
      </c>
      <c r="E77" s="6" t="s">
        <v>0</v>
      </c>
      <c r="F77" s="6" t="s">
        <v>0</v>
      </c>
    </row>
    <row r="78" spans="2:6" s="3" customFormat="1" ht="12.75">
      <c r="B78" s="2" t="s">
        <v>227</v>
      </c>
      <c r="C78" s="6">
        <v>158438904</v>
      </c>
      <c r="D78" s="6">
        <v>1960070018</v>
      </c>
      <c r="E78" s="6">
        <v>823591245</v>
      </c>
      <c r="F78" s="6">
        <v>2425833718</v>
      </c>
    </row>
    <row r="79" spans="2:6" s="3" customFormat="1" ht="12.75">
      <c r="B79" s="2" t="s">
        <v>228</v>
      </c>
      <c r="C79" s="6">
        <v>0</v>
      </c>
      <c r="D79" s="6">
        <v>0</v>
      </c>
      <c r="E79" s="6" t="s">
        <v>0</v>
      </c>
      <c r="F79" s="6" t="s">
        <v>0</v>
      </c>
    </row>
    <row r="80" spans="2:6" s="3" customFormat="1" ht="12.75">
      <c r="B80" s="2" t="s">
        <v>229</v>
      </c>
      <c r="C80" s="6">
        <v>4748234</v>
      </c>
      <c r="D80" s="6">
        <v>13972853</v>
      </c>
      <c r="E80" s="6">
        <v>3300860</v>
      </c>
      <c r="F80" s="6">
        <v>11345285</v>
      </c>
    </row>
    <row r="81" spans="2:6" s="3" customFormat="1" ht="12.75">
      <c r="B81" s="2" t="s">
        <v>156</v>
      </c>
      <c r="C81" s="6">
        <f>SUM(C82)</f>
        <v>0</v>
      </c>
      <c r="D81" s="6">
        <f>SUM(D82)</f>
        <v>0</v>
      </c>
      <c r="E81" s="6">
        <f>SUM(E82)</f>
        <v>113972051</v>
      </c>
      <c r="F81" s="6">
        <f>SUM(F82)</f>
        <v>542573875</v>
      </c>
    </row>
    <row r="82" spans="2:6" s="3" customFormat="1" ht="12.75">
      <c r="B82" s="2" t="s">
        <v>230</v>
      </c>
      <c r="C82" s="6" t="s">
        <v>0</v>
      </c>
      <c r="D82" s="6">
        <v>0</v>
      </c>
      <c r="E82" s="6">
        <v>113972051</v>
      </c>
      <c r="F82" s="6">
        <v>542573875</v>
      </c>
    </row>
    <row r="83" spans="2:6" s="3" customFormat="1" ht="12.75">
      <c r="B83" s="2" t="s">
        <v>157</v>
      </c>
      <c r="C83" s="6">
        <v>657696026</v>
      </c>
      <c r="D83" s="6">
        <v>1399946911</v>
      </c>
      <c r="E83" s="6">
        <v>2775865</v>
      </c>
      <c r="F83" s="6">
        <v>286726729</v>
      </c>
    </row>
    <row r="84" spans="2:6" s="3" customFormat="1" ht="12.75">
      <c r="B84" s="2" t="s">
        <v>231</v>
      </c>
      <c r="C84" s="6">
        <v>30751305</v>
      </c>
      <c r="D84" s="6">
        <v>31061599</v>
      </c>
      <c r="E84" s="6">
        <v>91600</v>
      </c>
      <c r="F84" s="6">
        <v>223320</v>
      </c>
    </row>
    <row r="85" spans="2:6" s="3" customFormat="1" ht="12.75">
      <c r="B85" s="2" t="s">
        <v>232</v>
      </c>
      <c r="C85" s="6">
        <v>626944721</v>
      </c>
      <c r="D85" s="6">
        <v>1368885312</v>
      </c>
      <c r="E85" s="6">
        <v>2684265</v>
      </c>
      <c r="F85" s="6">
        <v>286503409</v>
      </c>
    </row>
    <row r="86" spans="2:6" s="3" customFormat="1" ht="12.75">
      <c r="B86" s="2" t="s">
        <v>158</v>
      </c>
      <c r="C86" s="6">
        <v>6092201247</v>
      </c>
      <c r="D86" s="6">
        <v>17323524040</v>
      </c>
      <c r="E86" s="6">
        <v>6562129190</v>
      </c>
      <c r="F86" s="6">
        <v>17909072661</v>
      </c>
    </row>
    <row r="87" spans="2:6" s="3" customFormat="1" ht="12.75">
      <c r="B87" s="2" t="s">
        <v>159</v>
      </c>
      <c r="C87" s="6">
        <f>C10-C54</f>
        <v>10991025840</v>
      </c>
      <c r="D87" s="6">
        <f>D10-D54</f>
        <v>22302837939</v>
      </c>
      <c r="E87" s="6">
        <f>E10-E54</f>
        <v>6688800649</v>
      </c>
      <c r="F87" s="6">
        <f>F10-F54</f>
        <v>19821136549</v>
      </c>
    </row>
    <row r="88" spans="2:6" s="3" customFormat="1" ht="12.75">
      <c r="B88" s="2" t="s">
        <v>160</v>
      </c>
      <c r="C88" s="6">
        <v>5600370</v>
      </c>
      <c r="D88" s="6">
        <v>18775829</v>
      </c>
      <c r="E88" s="6">
        <v>97879298</v>
      </c>
      <c r="F88" s="6">
        <v>121861498</v>
      </c>
    </row>
    <row r="89" spans="2:6" s="3" customFormat="1" ht="12.75">
      <c r="B89" s="2" t="s">
        <v>161</v>
      </c>
      <c r="C89" s="6" t="s">
        <v>0</v>
      </c>
      <c r="D89" s="6">
        <v>110000</v>
      </c>
      <c r="E89" s="6" t="s">
        <v>0</v>
      </c>
      <c r="F89" s="6">
        <v>4940015</v>
      </c>
    </row>
    <row r="90" spans="2:6" s="3" customFormat="1" ht="12.75">
      <c r="B90" s="2" t="s">
        <v>162</v>
      </c>
      <c r="C90" s="6"/>
      <c r="D90" s="6"/>
      <c r="E90" s="6"/>
      <c r="F90" s="6"/>
    </row>
    <row r="91" spans="2:6" s="3" customFormat="1" ht="12.75">
      <c r="B91" s="2" t="s">
        <v>163</v>
      </c>
      <c r="C91" s="6">
        <v>5600370</v>
      </c>
      <c r="D91" s="6">
        <v>18665829</v>
      </c>
      <c r="E91" s="6">
        <v>97879298</v>
      </c>
      <c r="F91" s="6">
        <v>116921483</v>
      </c>
    </row>
    <row r="92" spans="2:6" s="3" customFormat="1" ht="12.75">
      <c r="B92" s="2" t="s">
        <v>164</v>
      </c>
      <c r="C92" s="6">
        <f>SUM(C93:C95)</f>
        <v>85555054</v>
      </c>
      <c r="D92" s="6">
        <f>SUM(D93:D95)</f>
        <v>227576422</v>
      </c>
      <c r="E92" s="6">
        <f>SUM(E93:E95)</f>
        <v>7659608</v>
      </c>
      <c r="F92" s="6">
        <f>SUM(F93:F95)</f>
        <v>658499370</v>
      </c>
    </row>
    <row r="93" spans="2:6" s="3" customFormat="1" ht="12.75">
      <c r="B93" s="2" t="s">
        <v>165</v>
      </c>
      <c r="C93" s="6" t="s">
        <v>0</v>
      </c>
      <c r="D93" s="6">
        <v>0</v>
      </c>
      <c r="E93" s="6" t="s">
        <v>0</v>
      </c>
      <c r="F93" s="6" t="s">
        <v>0</v>
      </c>
    </row>
    <row r="94" spans="2:6" s="3" customFormat="1" ht="12.75">
      <c r="B94" s="2" t="s">
        <v>166</v>
      </c>
      <c r="C94" s="6" t="s">
        <v>0</v>
      </c>
      <c r="D94" s="6">
        <v>4140000</v>
      </c>
      <c r="E94" s="6">
        <v>408050</v>
      </c>
      <c r="F94" s="6">
        <v>10608050</v>
      </c>
    </row>
    <row r="95" spans="2:6" s="3" customFormat="1" ht="12.75">
      <c r="B95" s="2" t="s">
        <v>163</v>
      </c>
      <c r="C95" s="6">
        <v>85555054</v>
      </c>
      <c r="D95" s="6">
        <v>223436422</v>
      </c>
      <c r="E95" s="6">
        <v>7251558</v>
      </c>
      <c r="F95" s="6">
        <v>647891320</v>
      </c>
    </row>
    <row r="96" spans="2:6" s="3" customFormat="1" ht="12.75">
      <c r="B96" s="2" t="s">
        <v>167</v>
      </c>
      <c r="C96" s="6">
        <f>C87+C88-C92</f>
        <v>10911071156</v>
      </c>
      <c r="D96" s="6">
        <f>D87+D88-D92</f>
        <v>22094037346</v>
      </c>
      <c r="E96" s="6">
        <f>E87+E88-E92</f>
        <v>6779020339</v>
      </c>
      <c r="F96" s="6">
        <f>F87+F88-F92</f>
        <v>19284498677</v>
      </c>
    </row>
    <row r="97" spans="2:6" s="3" customFormat="1" ht="12.75">
      <c r="B97" s="2" t="s">
        <v>168</v>
      </c>
      <c r="C97" s="6">
        <v>3032125969</v>
      </c>
      <c r="D97" s="6">
        <v>6125573265</v>
      </c>
      <c r="E97" s="6">
        <v>1896299227</v>
      </c>
      <c r="F97" s="6">
        <v>5426403932</v>
      </c>
    </row>
    <row r="98" spans="2:6" s="3" customFormat="1" ht="12.75">
      <c r="B98" s="2" t="s">
        <v>169</v>
      </c>
      <c r="C98" s="6">
        <f>C96-C97</f>
        <v>7878945187</v>
      </c>
      <c r="D98" s="6">
        <f>D96-D97</f>
        <v>15968464081</v>
      </c>
      <c r="E98" s="6">
        <f>E96-E97</f>
        <v>4882721112</v>
      </c>
      <c r="F98" s="6">
        <f>F96-F97</f>
        <v>13858094745</v>
      </c>
    </row>
    <row r="99" spans="2:6" s="3" customFormat="1" ht="12.75">
      <c r="B99" s="2" t="s">
        <v>170</v>
      </c>
      <c r="C99" s="6" t="s">
        <v>0</v>
      </c>
      <c r="D99" s="6" t="s">
        <v>0</v>
      </c>
      <c r="E99" s="6" t="s">
        <v>0</v>
      </c>
      <c r="F99" s="6" t="s">
        <v>0</v>
      </c>
    </row>
    <row r="100" spans="2:6" s="3" customFormat="1" ht="12.75">
      <c r="B100" s="2" t="s">
        <v>171</v>
      </c>
      <c r="C100" s="11" t="s">
        <v>2</v>
      </c>
      <c r="D100" s="11" t="s">
        <v>1</v>
      </c>
      <c r="E100" s="11" t="s">
        <v>6</v>
      </c>
      <c r="F100" s="11" t="s">
        <v>5</v>
      </c>
    </row>
    <row r="101" spans="2:6" s="3" customFormat="1" ht="12.75">
      <c r="B101" s="2" t="s">
        <v>172</v>
      </c>
      <c r="C101" s="11" t="s">
        <v>2</v>
      </c>
      <c r="D101" s="11" t="s">
        <v>1</v>
      </c>
      <c r="E101" s="11" t="s">
        <v>4</v>
      </c>
      <c r="F101" s="11" t="s">
        <v>3</v>
      </c>
    </row>
    <row r="106" spans="3:6" ht="12.75">
      <c r="C106" s="5"/>
      <c r="D106" s="5"/>
      <c r="E106" s="5"/>
      <c r="F106" s="5"/>
    </row>
  </sheetData>
  <sheetProtection/>
  <mergeCells count="2">
    <mergeCell ref="C8:D8"/>
    <mergeCell ref="E8:F8"/>
  </mergeCells>
  <printOptions/>
  <pageMargins left="0.75" right="0.75" top="1" bottom="1" header="0.5" footer="0.5"/>
  <pageSetup fitToHeight="0" fitToWidth="0" horizontalDpi="300" verticalDpi="300" orientation="portrait" paperSize="9" r:id="rId1"/>
  <ignoredErrors>
    <ignoredError sqref="C46:D89 C90:D92 C93:D101 E46:F89 E90:F92 E93:F10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김백일</dc:creator>
  <cp:keywords/>
  <dc:description/>
  <cp:lastModifiedBy>장원향</cp:lastModifiedBy>
  <dcterms:created xsi:type="dcterms:W3CDTF">2013-09-10T06:29:06Z</dcterms:created>
  <dcterms:modified xsi:type="dcterms:W3CDTF">2013-11-21T06:14:09Z</dcterms:modified>
  <cp:category/>
  <cp:version/>
  <cp:contentType/>
  <cp:contentStatus/>
</cp:coreProperties>
</file>